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defaultThemeVersion="124226"/>
  <mc:AlternateContent xmlns:mc="http://schemas.openxmlformats.org/markup-compatibility/2006">
    <mc:Choice Requires="x15">
      <x15ac:absPath xmlns:x15ac="http://schemas.microsoft.com/office/spreadsheetml/2010/11/ac" url="E:\Zeilenabstand Arbeitszeiterfassung\Zeiterfassung - ver2203\"/>
    </mc:Choice>
  </mc:AlternateContent>
  <xr:revisionPtr revIDLastSave="0" documentId="8_{E9251209-F899-4D9F-AB0B-06B7A8121E4C}" xr6:coauthVersionLast="47" xr6:coauthVersionMax="47" xr10:uidLastSave="{00000000-0000-0000-0000-000000000000}"/>
  <workbookProtection workbookAlgorithmName="SHA-512" workbookHashValue="fxuALXdbwxQe1wU3Z4XSnZQAxM/UOQ7otE21FUNXmX9c1VAoe1lPnHmEiaBryx5JcApU/1HcBCA64gKmZ7mCEQ==" workbookSaltValue="0zdYrV+A+pZnKMW5boleqA==" workbookSpinCount="100000" lockStructure="1"/>
  <bookViews>
    <workbookView xWindow="-120" yWindow="-120" windowWidth="29040" windowHeight="17790" activeTab="12" xr2:uid="{00000000-000D-0000-FFFF-FFFF00000000}"/>
  </bookViews>
  <sheets>
    <sheet name="Januar" sheetId="3" r:id="rId1"/>
    <sheet name="Februar" sheetId="2" r:id="rId2"/>
    <sheet name="März" sheetId="1" r:id="rId3"/>
    <sheet name="April" sheetId="4" r:id="rId4"/>
    <sheet name="Mai" sheetId="5" r:id="rId5"/>
    <sheet name="Juni" sheetId="6" r:id="rId6"/>
    <sheet name="Juli" sheetId="7" r:id="rId7"/>
    <sheet name="August" sheetId="8" r:id="rId8"/>
    <sheet name="September" sheetId="9" r:id="rId9"/>
    <sheet name="Oktober" sheetId="10" r:id="rId10"/>
    <sheet name="November" sheetId="11" state="hidden" r:id="rId11"/>
    <sheet name="Dezember" sheetId="12" state="hidden" r:id="rId12"/>
    <sheet name="Gesamt" sheetId="13" r:id="rId13"/>
    <sheet name="Anleitung" sheetId="14" r:id="rId14"/>
  </sheets>
  <calcPr calcId="181029"/>
</workbook>
</file>

<file path=xl/calcChain.xml><?xml version="1.0" encoding="utf-8"?>
<calcChain xmlns="http://schemas.openxmlformats.org/spreadsheetml/2006/main">
  <c r="G3" i="12" l="1"/>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2" i="12"/>
  <c r="G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2" i="11"/>
  <c r="G3" i="10"/>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2" i="10"/>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2" i="9"/>
  <c r="G3" i="8"/>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2" i="8"/>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2" i="7"/>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2" i="6"/>
  <c r="G3"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2" i="5"/>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2" i="4"/>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2" i="1"/>
  <c r="G3" i="2"/>
  <c r="G4" i="2"/>
  <c r="G5" i="2"/>
  <c r="G6" i="2"/>
  <c r="G7" i="2"/>
  <c r="G8" i="2"/>
  <c r="G9" i="2"/>
  <c r="G10" i="2"/>
  <c r="G11" i="2"/>
  <c r="G12" i="2"/>
  <c r="G13" i="2"/>
  <c r="G14" i="2"/>
  <c r="G15" i="2"/>
  <c r="G16" i="2"/>
  <c r="G17" i="2"/>
  <c r="G18" i="2"/>
  <c r="G19" i="2"/>
  <c r="G20" i="2"/>
  <c r="G21" i="2"/>
  <c r="G22" i="2"/>
  <c r="G23" i="2"/>
  <c r="G24" i="2"/>
  <c r="G25" i="2"/>
  <c r="G26" i="2"/>
  <c r="G27" i="2"/>
  <c r="G28" i="2"/>
  <c r="G29" i="2"/>
  <c r="G2" i="2"/>
  <c r="G2" i="3"/>
  <c r="G3" i="3"/>
  <c r="G4" i="3"/>
  <c r="G5" i="3"/>
  <c r="G6" i="3"/>
  <c r="G7" i="3"/>
  <c r="G8" i="3"/>
  <c r="G9" i="3"/>
  <c r="G10" i="3"/>
  <c r="G11" i="3"/>
  <c r="G12" i="3"/>
  <c r="G13" i="3"/>
  <c r="G14" i="3"/>
  <c r="G15" i="3"/>
  <c r="G16" i="3"/>
  <c r="G17" i="3"/>
  <c r="G23" i="3"/>
  <c r="G24" i="3"/>
  <c r="G25" i="3"/>
  <c r="G30" i="3"/>
  <c r="G31" i="3"/>
  <c r="G32" i="3"/>
  <c r="M13" i="12"/>
  <c r="M13" i="11"/>
  <c r="M13" i="10"/>
  <c r="M13" i="9"/>
  <c r="M13" i="8"/>
  <c r="M13" i="7"/>
  <c r="M13" i="6"/>
  <c r="M13" i="5"/>
  <c r="M13" i="4"/>
  <c r="M13" i="1"/>
  <c r="M13" i="2"/>
  <c r="M13" i="3"/>
  <c r="I3" i="12"/>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2" i="12"/>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2" i="11"/>
  <c r="I3" i="10"/>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2" i="10"/>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2" i="9"/>
  <c r="I3" i="8"/>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2" i="8"/>
  <c r="I3"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2" i="7"/>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2" i="6"/>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2" i="5"/>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2" i="4"/>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2" i="1"/>
  <c r="I3" i="2"/>
  <c r="I4" i="2"/>
  <c r="I5" i="2"/>
  <c r="I6" i="2"/>
  <c r="I7" i="2"/>
  <c r="I8" i="2"/>
  <c r="I9" i="2"/>
  <c r="I10" i="2"/>
  <c r="I11" i="2"/>
  <c r="I12" i="2"/>
  <c r="I13" i="2"/>
  <c r="I14" i="2"/>
  <c r="I15" i="2"/>
  <c r="I16" i="2"/>
  <c r="I17" i="2"/>
  <c r="I18" i="2"/>
  <c r="I19" i="2"/>
  <c r="I20" i="2"/>
  <c r="I21" i="2"/>
  <c r="I22" i="2"/>
  <c r="I23" i="2"/>
  <c r="I24" i="2"/>
  <c r="I25" i="2"/>
  <c r="I26" i="2"/>
  <c r="I27" i="2"/>
  <c r="I28" i="2"/>
  <c r="I29" i="2"/>
  <c r="I2" i="2"/>
  <c r="I2" i="3"/>
  <c r="I3" i="3"/>
  <c r="I4" i="3"/>
  <c r="I5" i="3"/>
  <c r="I6" i="3"/>
  <c r="I7" i="3"/>
  <c r="I8" i="3"/>
  <c r="I9" i="3"/>
  <c r="I10" i="3"/>
  <c r="I11" i="3"/>
  <c r="I12" i="3"/>
  <c r="I13" i="3"/>
  <c r="I14" i="3"/>
  <c r="I15" i="3"/>
  <c r="I16" i="3"/>
  <c r="I17" i="3"/>
  <c r="I30" i="3"/>
  <c r="I31" i="3"/>
  <c r="J15" i="13"/>
  <c r="L1" i="12" l="1"/>
  <c r="L1" i="11"/>
  <c r="L1" i="10"/>
  <c r="L1" i="9"/>
  <c r="L1" i="8"/>
  <c r="L1" i="7"/>
  <c r="L1" i="6"/>
  <c r="L1" i="5"/>
  <c r="L1" i="4"/>
  <c r="L1" i="1"/>
  <c r="L1" i="2"/>
  <c r="L1" i="3"/>
  <c r="B37" i="13" l="1"/>
  <c r="L3" i="12"/>
  <c r="L3" i="11"/>
  <c r="L3" i="10"/>
  <c r="L3" i="9"/>
  <c r="L3" i="8"/>
  <c r="L3" i="7"/>
  <c r="L3" i="6"/>
  <c r="L3" i="5"/>
  <c r="L3" i="4"/>
  <c r="L3" i="1"/>
  <c r="L3" i="2"/>
  <c r="L3" i="3"/>
  <c r="C36" i="13" l="1"/>
  <c r="C33" i="13"/>
  <c r="M23" i="3" s="1"/>
  <c r="C34" i="13"/>
  <c r="M24" i="3" s="1"/>
  <c r="C35" i="13"/>
  <c r="M25" i="3" s="1"/>
  <c r="C32" i="13"/>
  <c r="M22" i="3" s="1"/>
  <c r="C30" i="13"/>
  <c r="M20" i="3" s="1"/>
  <c r="C31" i="13"/>
  <c r="M21" i="3" s="1"/>
  <c r="M17" i="7"/>
  <c r="H8" i="13" s="1"/>
  <c r="M17" i="11"/>
  <c r="H12" i="13" s="1"/>
  <c r="M17" i="9"/>
  <c r="H10" i="13" s="1"/>
  <c r="M17" i="8"/>
  <c r="H9" i="13" s="1"/>
  <c r="M17" i="6"/>
  <c r="H7" i="13" s="1"/>
  <c r="M17" i="5"/>
  <c r="H6" i="13" s="1"/>
  <c r="M17" i="4"/>
  <c r="H5" i="13" s="1"/>
  <c r="M17" i="1"/>
  <c r="H4" i="13" s="1"/>
  <c r="M17" i="2"/>
  <c r="H3" i="13" s="1"/>
  <c r="B3" i="12"/>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2" i="12"/>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2" i="11"/>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2" i="10"/>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2" i="9"/>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2" i="8"/>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2" i="7"/>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2" i="6"/>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2" i="5"/>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2" i="4"/>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2" i="1"/>
  <c r="B3" i="2"/>
  <c r="B4" i="2"/>
  <c r="B5" i="2"/>
  <c r="B6" i="2"/>
  <c r="B7" i="2"/>
  <c r="B8" i="2"/>
  <c r="B9" i="2"/>
  <c r="B10" i="2"/>
  <c r="B11" i="2"/>
  <c r="B12" i="2"/>
  <c r="B13" i="2"/>
  <c r="B14" i="2"/>
  <c r="B15" i="2"/>
  <c r="B16" i="2"/>
  <c r="B17" i="2"/>
  <c r="B18" i="2"/>
  <c r="B19" i="2"/>
  <c r="B20" i="2"/>
  <c r="B21" i="2"/>
  <c r="B22" i="2"/>
  <c r="B23" i="2"/>
  <c r="B24" i="2"/>
  <c r="B25" i="2"/>
  <c r="B26" i="2"/>
  <c r="B27" i="2"/>
  <c r="B28" i="2"/>
  <c r="B29" i="2"/>
  <c r="B2" i="2"/>
  <c r="B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H9" i="3"/>
  <c r="H26" i="3"/>
  <c r="H12" i="3"/>
  <c r="H19" i="3"/>
  <c r="H28" i="3"/>
  <c r="H2" i="3"/>
  <c r="H8" i="3"/>
  <c r="H14" i="3"/>
  <c r="H27" i="3"/>
  <c r="H16" i="3"/>
  <c r="H29" i="3"/>
  <c r="H7" i="3"/>
  <c r="H6" i="3"/>
  <c r="H20" i="3"/>
  <c r="H15" i="3"/>
  <c r="H5" i="3"/>
  <c r="H22" i="3"/>
  <c r="H30" i="3"/>
  <c r="H13" i="3"/>
  <c r="H23" i="3"/>
  <c r="H21" i="3"/>
  <c r="G19" i="3" l="1"/>
  <c r="I19" i="3" s="1"/>
  <c r="G22" i="3"/>
  <c r="G21" i="3"/>
  <c r="I21" i="3" s="1"/>
  <c r="G20" i="3"/>
  <c r="G27" i="3"/>
  <c r="I27" i="3" s="1"/>
  <c r="G26" i="3"/>
  <c r="I26" i="3" s="1"/>
  <c r="G28" i="3"/>
  <c r="I28" i="3" s="1"/>
  <c r="G29" i="3"/>
  <c r="I29" i="3" s="1"/>
  <c r="I23" i="3"/>
  <c r="I22" i="3"/>
  <c r="I20" i="3"/>
  <c r="M26" i="6"/>
  <c r="M26" i="3"/>
  <c r="M26" i="10"/>
  <c r="M26" i="1"/>
  <c r="M26" i="7"/>
  <c r="M26" i="8"/>
  <c r="M26" i="11"/>
  <c r="M26" i="9"/>
  <c r="M26" i="4"/>
  <c r="M26" i="5"/>
  <c r="M26" i="2"/>
  <c r="M26" i="12"/>
  <c r="M20" i="11"/>
  <c r="M20" i="7"/>
  <c r="M20" i="1"/>
  <c r="M20" i="12"/>
  <c r="M20" i="8"/>
  <c r="M20" i="4"/>
  <c r="M20" i="9"/>
  <c r="M20" i="5"/>
  <c r="M20" i="10"/>
  <c r="M20" i="6"/>
  <c r="M20" i="2"/>
  <c r="M24" i="11"/>
  <c r="M24" i="7"/>
  <c r="M24" i="1"/>
  <c r="M24" i="12"/>
  <c r="M24" i="8"/>
  <c r="M24" i="4"/>
  <c r="M24" i="9"/>
  <c r="M24" i="5"/>
  <c r="M24" i="10"/>
  <c r="M24" i="6"/>
  <c r="M24" i="2"/>
  <c r="M23" i="10"/>
  <c r="M23" i="6"/>
  <c r="M23" i="11"/>
  <c r="M23" i="7"/>
  <c r="M23" i="1"/>
  <c r="M23" i="12"/>
  <c r="M23" i="8"/>
  <c r="M23" i="4"/>
  <c r="M23" i="9"/>
  <c r="M23" i="5"/>
  <c r="M23" i="2"/>
  <c r="M22" i="9"/>
  <c r="M22" i="5"/>
  <c r="M22" i="10"/>
  <c r="M22" i="6"/>
  <c r="M22" i="11"/>
  <c r="M22" i="7"/>
  <c r="M22" i="1"/>
  <c r="M22" i="12"/>
  <c r="M22" i="8"/>
  <c r="M22" i="4"/>
  <c r="M22" i="2"/>
  <c r="M21" i="12"/>
  <c r="M21" i="8"/>
  <c r="M21" i="4"/>
  <c r="M21" i="9"/>
  <c r="M21" i="5"/>
  <c r="M21" i="10"/>
  <c r="M21" i="6"/>
  <c r="M21" i="11"/>
  <c r="M21" i="7"/>
  <c r="M21" i="1"/>
  <c r="M21" i="2"/>
  <c r="M25" i="12"/>
  <c r="M25" i="8"/>
  <c r="M25" i="4"/>
  <c r="M25" i="9"/>
  <c r="M25" i="5"/>
  <c r="M25" i="10"/>
  <c r="M25" i="6"/>
  <c r="M25" i="11"/>
  <c r="M25" i="7"/>
  <c r="M25" i="1"/>
  <c r="M25" i="2"/>
  <c r="G13" i="13"/>
  <c r="G5" i="13"/>
  <c r="G6" i="13"/>
  <c r="G7" i="13"/>
  <c r="M9" i="12"/>
  <c r="F13" i="13" s="1"/>
  <c r="G12" i="13"/>
  <c r="M9" i="11"/>
  <c r="F12" i="13" s="1"/>
  <c r="G11" i="13"/>
  <c r="M9" i="10"/>
  <c r="F11" i="13" s="1"/>
  <c r="G10" i="13"/>
  <c r="M9" i="9"/>
  <c r="F10" i="13" s="1"/>
  <c r="G9" i="13"/>
  <c r="M9" i="8"/>
  <c r="F9" i="13" s="1"/>
  <c r="G8" i="13"/>
  <c r="M9" i="7"/>
  <c r="F8" i="13" s="1"/>
  <c r="M9" i="6"/>
  <c r="F7" i="13" s="1"/>
  <c r="M9" i="5"/>
  <c r="F6" i="13" s="1"/>
  <c r="M9" i="4"/>
  <c r="F5" i="13" s="1"/>
  <c r="G3" i="13"/>
  <c r="M9" i="2"/>
  <c r="F3" i="13" s="1"/>
  <c r="G2" i="13"/>
  <c r="M9" i="3"/>
  <c r="F2" i="13" s="1"/>
  <c r="M9" i="1"/>
  <c r="F4" i="13" s="1"/>
  <c r="G4" i="13"/>
  <c r="M17" i="10" l="1"/>
  <c r="H11" i="13" s="1"/>
  <c r="M11" i="3"/>
  <c r="M11" i="2"/>
  <c r="M15" i="3"/>
  <c r="M15" i="2"/>
  <c r="M15" i="11"/>
  <c r="M15" i="7"/>
  <c r="M15" i="1"/>
  <c r="M15" i="9"/>
  <c r="M15" i="8"/>
  <c r="M15" i="10"/>
  <c r="M15" i="6"/>
  <c r="M15" i="5"/>
  <c r="M15" i="4"/>
  <c r="M11" i="10"/>
  <c r="M11" i="6"/>
  <c r="M11" i="8"/>
  <c r="M11" i="11"/>
  <c r="M11" i="1"/>
  <c r="M11" i="9"/>
  <c r="M11" i="5"/>
  <c r="M11" i="4"/>
  <c r="M11" i="7"/>
  <c r="M11" i="12"/>
  <c r="M15" i="12"/>
  <c r="M27" i="12"/>
  <c r="B27" i="13" s="1"/>
  <c r="M27" i="9"/>
  <c r="B24" i="13" s="1"/>
  <c r="M27" i="6"/>
  <c r="B21" i="13" s="1"/>
  <c r="M27" i="4"/>
  <c r="B19" i="13" s="1"/>
  <c r="M27" i="7"/>
  <c r="B22" i="13" s="1"/>
  <c r="M27" i="3"/>
  <c r="B16" i="13" s="1"/>
  <c r="M27" i="5"/>
  <c r="B20" i="13" s="1"/>
  <c r="M27" i="2"/>
  <c r="B17" i="13" s="1"/>
  <c r="M27" i="1"/>
  <c r="B18" i="13" s="1"/>
  <c r="M27" i="10"/>
  <c r="B25" i="13" s="1"/>
  <c r="M27" i="8"/>
  <c r="B23" i="13" s="1"/>
  <c r="M27" i="11"/>
  <c r="B26" i="13" s="1"/>
  <c r="G15" i="13"/>
  <c r="G18" i="13" s="1"/>
  <c r="F15" i="13"/>
  <c r="I32" i="3" l="1"/>
  <c r="I24" i="3"/>
  <c r="M17" i="12"/>
  <c r="H13" i="13" s="1"/>
  <c r="M5" i="12"/>
  <c r="E13" i="13" s="1"/>
  <c r="M5" i="1"/>
  <c r="E4" i="13" s="1"/>
  <c r="M5" i="8"/>
  <c r="E9" i="13" s="1"/>
  <c r="M5" i="7"/>
  <c r="E8" i="13" s="1"/>
  <c r="M5" i="6"/>
  <c r="E7" i="13" s="1"/>
  <c r="M5" i="5"/>
  <c r="E6" i="13" s="1"/>
  <c r="M5" i="9"/>
  <c r="E10" i="13" s="1"/>
  <c r="M5" i="10"/>
  <c r="E11" i="13" s="1"/>
  <c r="M5" i="4"/>
  <c r="E5" i="13" s="1"/>
  <c r="M5" i="2"/>
  <c r="E3" i="13" s="1"/>
  <c r="M5" i="11"/>
  <c r="E12" i="13" s="1"/>
  <c r="H17" i="12"/>
  <c r="H7" i="12"/>
  <c r="H24" i="10"/>
  <c r="H12" i="2"/>
  <c r="H4" i="3"/>
  <c r="H30" i="12"/>
  <c r="H23" i="4"/>
  <c r="H20" i="5"/>
  <c r="H10" i="5"/>
  <c r="H11" i="3"/>
  <c r="H7" i="7"/>
  <c r="H25" i="12"/>
  <c r="H3" i="7"/>
  <c r="H14" i="4"/>
  <c r="H3" i="9"/>
  <c r="H6" i="1"/>
  <c r="H13" i="7"/>
  <c r="H11" i="1"/>
  <c r="H3" i="10"/>
  <c r="H7" i="2"/>
  <c r="H16" i="5"/>
  <c r="H22" i="1"/>
  <c r="H17" i="7"/>
  <c r="H8" i="4"/>
  <c r="H19" i="2"/>
  <c r="H9" i="6"/>
  <c r="H2" i="1"/>
  <c r="H24" i="11"/>
  <c r="H20" i="11"/>
  <c r="H8" i="8"/>
  <c r="H8" i="10"/>
  <c r="H24" i="6"/>
  <c r="H2" i="10"/>
  <c r="H27" i="8"/>
  <c r="H20" i="4"/>
  <c r="H3" i="8"/>
  <c r="H10" i="6"/>
  <c r="H9" i="5"/>
  <c r="H22" i="10"/>
  <c r="H26" i="2"/>
  <c r="H7" i="1"/>
  <c r="H29" i="7"/>
  <c r="H10" i="8"/>
  <c r="H23" i="9"/>
  <c r="H23" i="11"/>
  <c r="H3" i="6"/>
  <c r="H21" i="10"/>
  <c r="H23" i="8"/>
  <c r="H31" i="5"/>
  <c r="H9" i="4"/>
  <c r="H14" i="9"/>
  <c r="H8" i="7"/>
  <c r="H29" i="5"/>
  <c r="H8" i="6"/>
  <c r="H7" i="9"/>
  <c r="H14" i="7"/>
  <c r="H19" i="10"/>
  <c r="H22" i="7"/>
  <c r="H19" i="6"/>
  <c r="H14" i="12"/>
  <c r="H26" i="5"/>
  <c r="H29" i="6"/>
  <c r="H16" i="9"/>
  <c r="H28" i="7"/>
  <c r="H5" i="8"/>
  <c r="H31" i="7"/>
  <c r="H32" i="7"/>
  <c r="H30" i="4"/>
  <c r="H3" i="11"/>
  <c r="H8" i="5"/>
  <c r="H26" i="10"/>
  <c r="H18" i="10"/>
  <c r="H5" i="12"/>
  <c r="H14" i="1"/>
  <c r="H17" i="11"/>
  <c r="H21" i="7"/>
  <c r="H16" i="10"/>
  <c r="H25" i="11"/>
  <c r="H25" i="2"/>
  <c r="H25" i="3"/>
  <c r="H3" i="1"/>
  <c r="H28" i="1"/>
  <c r="H11" i="4"/>
  <c r="H30" i="8"/>
  <c r="H21" i="8"/>
  <c r="H26" i="11"/>
  <c r="H23" i="12"/>
  <c r="H26" i="12"/>
  <c r="H14" i="6"/>
  <c r="H19" i="9"/>
  <c r="H11" i="9"/>
  <c r="H8" i="2"/>
  <c r="H27" i="5"/>
  <c r="H12" i="6"/>
  <c r="H9" i="9"/>
  <c r="H25" i="7"/>
  <c r="H4" i="9"/>
  <c r="H13" i="1"/>
  <c r="H2" i="5"/>
  <c r="H10" i="1"/>
  <c r="H18" i="8"/>
  <c r="H2" i="11"/>
  <c r="H24" i="4"/>
  <c r="H15" i="12"/>
  <c r="H6" i="2"/>
  <c r="H22" i="9"/>
  <c r="H29" i="8"/>
  <c r="H18" i="12"/>
  <c r="H26" i="1"/>
  <c r="H14" i="8"/>
  <c r="H23" i="7"/>
  <c r="H13" i="11"/>
  <c r="H12" i="9"/>
  <c r="H27" i="1"/>
  <c r="H30" i="11"/>
  <c r="H25" i="8"/>
  <c r="H4" i="5"/>
  <c r="H5" i="10"/>
  <c r="H4" i="10"/>
  <c r="H29" i="11"/>
  <c r="H19" i="5"/>
  <c r="H15" i="7"/>
  <c r="H25" i="5"/>
  <c r="H28" i="8"/>
  <c r="H10" i="12"/>
  <c r="H29" i="1"/>
  <c r="H12" i="10"/>
  <c r="H17" i="4"/>
  <c r="H18" i="3"/>
  <c r="H25" i="6"/>
  <c r="H4" i="7"/>
  <c r="H31" i="8"/>
  <c r="H19" i="4"/>
  <c r="H13" i="10"/>
  <c r="H18" i="6"/>
  <c r="H28" i="11"/>
  <c r="H12" i="8"/>
  <c r="H14" i="10"/>
  <c r="H20" i="1"/>
  <c r="H6" i="5"/>
  <c r="H24" i="3"/>
  <c r="H10" i="4"/>
  <c r="H31" i="1"/>
  <c r="H32" i="1"/>
  <c r="H13" i="4"/>
  <c r="H29" i="10"/>
  <c r="H19" i="1"/>
  <c r="H16" i="4"/>
  <c r="H31" i="6"/>
  <c r="H16" i="11"/>
  <c r="H15" i="5"/>
  <c r="H22" i="11"/>
  <c r="H27" i="11"/>
  <c r="H18" i="9"/>
  <c r="H8" i="11"/>
  <c r="H30" i="5"/>
  <c r="H14" i="2"/>
  <c r="H21" i="1"/>
  <c r="H12" i="11"/>
  <c r="H27" i="6"/>
  <c r="H11" i="7"/>
  <c r="H9" i="12"/>
  <c r="H6" i="8"/>
  <c r="H24" i="5"/>
  <c r="H2" i="2"/>
  <c r="H2" i="9"/>
  <c r="H28" i="2"/>
  <c r="H31" i="4"/>
  <c r="H6" i="4"/>
  <c r="H11" i="11"/>
  <c r="H24" i="8"/>
  <c r="H5" i="5"/>
  <c r="H4" i="6"/>
  <c r="H5" i="4"/>
  <c r="H18" i="2"/>
  <c r="H26" i="8"/>
  <c r="H9" i="8"/>
  <c r="H27" i="9"/>
  <c r="H23" i="1"/>
  <c r="H5" i="2"/>
  <c r="H3" i="2"/>
  <c r="H18" i="1"/>
  <c r="H20" i="9"/>
  <c r="H10" i="2"/>
  <c r="H4" i="8"/>
  <c r="H28" i="12"/>
  <c r="H2" i="6"/>
  <c r="H25" i="1"/>
  <c r="H6" i="7"/>
  <c r="H8" i="1"/>
  <c r="H15" i="2"/>
  <c r="H16" i="8"/>
  <c r="H24" i="12"/>
  <c r="H2" i="12"/>
  <c r="H9" i="10"/>
  <c r="H6" i="11"/>
  <c r="H10" i="10"/>
  <c r="H9" i="2"/>
  <c r="H5" i="9"/>
  <c r="H21" i="9"/>
  <c r="H12" i="12"/>
  <c r="H16" i="7"/>
  <c r="H11" i="6"/>
  <c r="H11" i="2"/>
  <c r="H6" i="12"/>
  <c r="H19" i="8"/>
  <c r="H16" i="2"/>
  <c r="H32" i="8"/>
  <c r="H12" i="7"/>
  <c r="H16" i="12"/>
  <c r="H30" i="6"/>
  <c r="H11" i="12"/>
  <c r="H15" i="10"/>
  <c r="H7" i="10"/>
  <c r="H3" i="12"/>
  <c r="H4" i="11"/>
  <c r="H32" i="12"/>
  <c r="H24" i="1"/>
  <c r="H32" i="5"/>
  <c r="H3" i="4"/>
  <c r="H18" i="7"/>
  <c r="H10" i="7"/>
  <c r="H2" i="8"/>
  <c r="H18" i="4"/>
  <c r="H21" i="4"/>
  <c r="H13" i="6"/>
  <c r="H6" i="10"/>
  <c r="H32" i="10"/>
  <c r="H29" i="2"/>
  <c r="H4" i="2"/>
  <c r="H31" i="11"/>
  <c r="H31" i="10"/>
  <c r="H23" i="6"/>
  <c r="H28" i="10"/>
  <c r="H22" i="2"/>
  <c r="H3" i="5"/>
  <c r="H6" i="6"/>
  <c r="H12" i="4"/>
  <c r="H21" i="5"/>
  <c r="H28" i="4"/>
  <c r="H15" i="6"/>
  <c r="H4" i="1"/>
  <c r="H4" i="12"/>
  <c r="H20" i="12"/>
  <c r="H31" i="9"/>
  <c r="H22" i="6"/>
  <c r="H21" i="12"/>
  <c r="H26" i="6"/>
  <c r="H12" i="5"/>
  <c r="H20" i="2"/>
  <c r="H18" i="11"/>
  <c r="H15" i="11"/>
  <c r="H4" i="4"/>
  <c r="H23" i="2"/>
  <c r="H15" i="1"/>
  <c r="H7" i="4"/>
  <c r="H15" i="4"/>
  <c r="H9" i="7"/>
  <c r="H20" i="7"/>
  <c r="H11" i="8"/>
  <c r="H32" i="3"/>
  <c r="H24" i="2"/>
  <c r="H7" i="11"/>
  <c r="H14" i="5"/>
  <c r="H7" i="5"/>
  <c r="H2" i="7"/>
  <c r="H30" i="1"/>
  <c r="H27" i="4"/>
  <c r="H29" i="12"/>
  <c r="H22" i="4"/>
  <c r="H12" i="1"/>
  <c r="H5" i="1"/>
  <c r="H28" i="5"/>
  <c r="H13" i="12"/>
  <c r="H26" i="7"/>
  <c r="H28" i="9"/>
  <c r="H23" i="10"/>
  <c r="H21" i="11"/>
  <c r="H9" i="1"/>
  <c r="H15" i="8"/>
  <c r="H13" i="9"/>
  <c r="H30" i="9"/>
  <c r="H19" i="11"/>
  <c r="H17" i="3"/>
  <c r="H9" i="11"/>
  <c r="H16" i="6"/>
  <c r="H5" i="7"/>
  <c r="H20" i="8"/>
  <c r="H20" i="6"/>
  <c r="H23" i="5"/>
  <c r="H21" i="2"/>
  <c r="H17" i="5"/>
  <c r="H13" i="8"/>
  <c r="H7" i="8"/>
  <c r="H31" i="3"/>
  <c r="H18" i="5"/>
  <c r="H6" i="9"/>
  <c r="H8" i="12"/>
  <c r="H30" i="10"/>
  <c r="H27" i="7"/>
  <c r="H5" i="11"/>
  <c r="H2" i="4"/>
  <c r="H27" i="2"/>
  <c r="H11" i="5"/>
  <c r="H17" i="6"/>
  <c r="H24" i="7"/>
  <c r="H31" i="12"/>
  <c r="H25" i="10"/>
  <c r="H25" i="4"/>
  <c r="H19" i="12"/>
  <c r="H27" i="10"/>
  <c r="H17" i="8"/>
  <c r="H29" i="9"/>
  <c r="H10" i="11"/>
  <c r="H13" i="5"/>
  <c r="H15" i="9"/>
  <c r="H17" i="2"/>
  <c r="H7" i="6"/>
  <c r="H20" i="10"/>
  <c r="H24" i="9"/>
  <c r="H28" i="6"/>
  <c r="H8" i="9"/>
  <c r="H22" i="12"/>
  <c r="H26" i="9"/>
  <c r="H10" i="3"/>
  <c r="H21" i="6"/>
  <c r="H10" i="9"/>
  <c r="H22" i="5"/>
  <c r="H13" i="2"/>
  <c r="H17" i="1"/>
  <c r="H27" i="12"/>
  <c r="H5" i="6"/>
  <c r="H17" i="9"/>
  <c r="H16" i="1"/>
  <c r="H29" i="4"/>
  <c r="H26" i="4"/>
  <c r="H17" i="10"/>
  <c r="H14" i="11"/>
  <c r="H30" i="7"/>
  <c r="H3" i="3"/>
  <c r="H11" i="10"/>
  <c r="H19" i="7"/>
  <c r="H22" i="8"/>
  <c r="H25" i="9"/>
  <c r="I25" i="3" l="1"/>
  <c r="G18" i="3"/>
  <c r="I18" i="3" l="1"/>
  <c r="M5" i="3" s="1"/>
  <c r="E2" i="13" s="1"/>
  <c r="M7" i="5" s="1"/>
  <c r="M17" i="3"/>
  <c r="H2" i="13" s="1"/>
  <c r="H15" i="13" s="1"/>
  <c r="M7" i="8" l="1"/>
  <c r="M7" i="6"/>
  <c r="M7" i="1"/>
  <c r="M7" i="12"/>
  <c r="E17" i="13"/>
  <c r="M7" i="7"/>
  <c r="M7" i="3"/>
  <c r="M7" i="2"/>
  <c r="M7" i="11"/>
  <c r="M7" i="9"/>
  <c r="E15" i="13"/>
  <c r="M7" i="10"/>
  <c r="M7" i="4"/>
</calcChain>
</file>

<file path=xl/sharedStrings.xml><?xml version="1.0" encoding="utf-8"?>
<sst xmlns="http://schemas.openxmlformats.org/spreadsheetml/2006/main" count="388" uniqueCount="69">
  <si>
    <t>Datum</t>
  </si>
  <si>
    <t>Tag</t>
  </si>
  <si>
    <t xml:space="preserve">Kommen </t>
  </si>
  <si>
    <t>Gehen</t>
  </si>
  <si>
    <t>Pause</t>
  </si>
  <si>
    <t>Arbeitszeit</t>
  </si>
  <si>
    <t>Soll</t>
  </si>
  <si>
    <t>Überstunden</t>
  </si>
  <si>
    <t>Überstunden Monat:</t>
  </si>
  <si>
    <t>Januar</t>
  </si>
  <si>
    <t>Februar</t>
  </si>
  <si>
    <t>März</t>
  </si>
  <si>
    <t>April</t>
  </si>
  <si>
    <t>Mai</t>
  </si>
  <si>
    <t>Juni</t>
  </si>
  <si>
    <t>Juli</t>
  </si>
  <si>
    <t>August</t>
  </si>
  <si>
    <t>September</t>
  </si>
  <si>
    <t>Oktober</t>
  </si>
  <si>
    <t>November</t>
  </si>
  <si>
    <t>Dezember</t>
  </si>
  <si>
    <t>Kranktage</t>
  </si>
  <si>
    <t>Urlaub</t>
  </si>
  <si>
    <t>Gesamt</t>
  </si>
  <si>
    <t xml:space="preserve">Überstunden </t>
  </si>
  <si>
    <t>Kranktage Monat:</t>
  </si>
  <si>
    <t>Urlaubstage Monat:</t>
  </si>
  <si>
    <t>Wöchentliche Arbeitszeit:</t>
  </si>
  <si>
    <t>Urlaubsanspruch pro Jahr:</t>
  </si>
  <si>
    <t>Überstunden aus Vorjahr:</t>
  </si>
  <si>
    <t>Resturlaub aus Vorjahr:</t>
  </si>
  <si>
    <t>Quelle</t>
  </si>
  <si>
    <t>Zeilenabstand.net - Kultur &amp; Digitales</t>
  </si>
  <si>
    <t>www.zeilenabstand.net</t>
  </si>
  <si>
    <t>info@zeilenabstand.net</t>
  </si>
  <si>
    <t>Dr. Damian Kaufmann</t>
  </si>
  <si>
    <t>Bemerkungen</t>
  </si>
  <si>
    <t>Krank/Urlaub/Feiertag</t>
  </si>
  <si>
    <t>Start der Berechnung:</t>
  </si>
  <si>
    <t>Überstundenkonto</t>
  </si>
  <si>
    <t>Urlaubskonto</t>
  </si>
  <si>
    <t>Name</t>
  </si>
  <si>
    <t>Max Mustermann</t>
  </si>
  <si>
    <t>Regelarbeitstage:</t>
  </si>
  <si>
    <t>Montag</t>
  </si>
  <si>
    <t>Dienstag</t>
  </si>
  <si>
    <t>Mittwoch</t>
  </si>
  <si>
    <t>Donnerstag</t>
  </si>
  <si>
    <t>Freitag</t>
  </si>
  <si>
    <t>Samstag</t>
  </si>
  <si>
    <t>Sonntag</t>
  </si>
  <si>
    <t>Arbeitszeit Monat:</t>
  </si>
  <si>
    <t>Arbeitstage pro Woche:</t>
  </si>
  <si>
    <t>Ende der Berechnung:</t>
  </si>
  <si>
    <t>Download und Lizenz</t>
  </si>
  <si>
    <t>Wochenarbeitszeit</t>
  </si>
  <si>
    <t>Zur Lizenz</t>
  </si>
  <si>
    <t>Korrektur Soll</t>
  </si>
  <si>
    <t>Kranktage Jahr bisher:</t>
  </si>
  <si>
    <t>Resturlaub am Monatsende:</t>
  </si>
  <si>
    <t>Überstundenkonto:</t>
  </si>
  <si>
    <t>Sollstunden</t>
  </si>
  <si>
    <t>Überstunden ausbezahlt</t>
  </si>
  <si>
    <t>Urlaub halber Tag</t>
  </si>
  <si>
    <t>krank</t>
  </si>
  <si>
    <t>Sonderurlaub</t>
  </si>
  <si>
    <t>Feiertag</t>
  </si>
  <si>
    <t>Überstundenabbau</t>
  </si>
  <si>
    <t>Vollversion Jahr 2026 - ver2203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</si>
</sst>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8" x14ac:knownFonts="1">
    <font>
      <sz val="11"/>
      <color theme="1"/>
      <name val="Calibri"/>
      <family val="2"/>
      <scheme val="minor"/>
    </font>
    <font>
      <b/>
      <sz val="11"/>
      <color indexed="8"/>
      <name val="Calibri"/>
      <family val="2"/>
    </font>
    <font>
      <sz val="8"/>
      <color indexed="8"/>
      <name val="Calibri"/>
      <family val="2"/>
    </font>
    <font>
      <b/>
      <sz val="11"/>
      <color theme="1"/>
      <name val="Calibri"/>
      <family val="2"/>
      <scheme val="minor"/>
    </font>
    <font>
      <u/>
      <sz val="11"/>
      <color theme="10"/>
      <name val="Calibri"/>
      <family val="2"/>
      <scheme val="minor"/>
    </font>
    <font>
      <b/>
      <sz val="11"/>
      <name val="Calibri"/>
      <family val="2"/>
    </font>
    <font>
      <b/>
      <sz val="11"/>
      <color theme="0"/>
      <name val="Calibri"/>
      <family val="2"/>
      <scheme val="minor"/>
    </font>
    <font>
      <b/>
      <u/>
      <sz val="16"/>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6"/>
        <bgColor indexed="64"/>
      </patternFill>
    </fill>
    <fill>
      <patternFill patternType="solid">
        <fgColor theme="9"/>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9" tint="-0.499984740745262"/>
        <bgColor indexed="64"/>
      </patternFill>
    </fill>
    <fill>
      <patternFill patternType="solid">
        <fgColor theme="0" tint="-0.249977111117893"/>
        <bgColor indexed="64"/>
      </patternFill>
    </fill>
  </fills>
  <borders count="2">
    <border>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43">
    <xf numFmtId="0" fontId="0" fillId="0" borderId="0" xfId="0"/>
    <xf numFmtId="0" fontId="1" fillId="4" borderId="0" xfId="0" applyFont="1" applyFill="1" applyProtection="1">
      <protection locked="0"/>
    </xf>
    <xf numFmtId="0" fontId="0" fillId="0" borderId="0" xfId="0" applyProtection="1">
      <protection locked="0"/>
    </xf>
    <xf numFmtId="0" fontId="3" fillId="4" borderId="0" xfId="0" applyFont="1" applyFill="1" applyProtection="1">
      <protection locked="0"/>
    </xf>
    <xf numFmtId="0" fontId="3" fillId="3" borderId="0" xfId="0" applyFont="1" applyFill="1" applyProtection="1">
      <protection locked="0"/>
    </xf>
    <xf numFmtId="14" fontId="0" fillId="0" borderId="0" xfId="0" applyNumberFormat="1" applyProtection="1">
      <protection locked="0"/>
    </xf>
    <xf numFmtId="0" fontId="0" fillId="2" borderId="0" xfId="0" applyFill="1" applyProtection="1">
      <protection locked="0"/>
    </xf>
    <xf numFmtId="2" fontId="0" fillId="0" borderId="0" xfId="0" applyNumberFormat="1" applyProtection="1">
      <protection locked="0"/>
    </xf>
    <xf numFmtId="1" fontId="0" fillId="0" borderId="0" xfId="0" applyNumberFormat="1" applyProtection="1">
      <protection locked="0"/>
    </xf>
    <xf numFmtId="0" fontId="1" fillId="3" borderId="0" xfId="0" applyFont="1" applyFill="1" applyProtection="1">
      <protection locked="0"/>
    </xf>
    <xf numFmtId="0" fontId="3" fillId="0" borderId="0" xfId="0" applyFont="1" applyProtection="1">
      <protection locked="0"/>
    </xf>
    <xf numFmtId="0" fontId="3" fillId="0" borderId="0" xfId="0" applyFont="1" applyAlignment="1" applyProtection="1">
      <alignment horizontal="right"/>
      <protection locked="0"/>
    </xf>
    <xf numFmtId="0" fontId="3" fillId="5" borderId="0" xfId="0" applyFont="1" applyFill="1" applyProtection="1">
      <protection locked="0"/>
    </xf>
    <xf numFmtId="0" fontId="1" fillId="5" borderId="0" xfId="0" applyFont="1" applyFill="1" applyProtection="1">
      <protection locked="0"/>
    </xf>
    <xf numFmtId="0" fontId="3" fillId="2" borderId="0" xfId="0" applyFont="1" applyFill="1" applyProtection="1">
      <protection locked="0"/>
    </xf>
    <xf numFmtId="0" fontId="6" fillId="6" borderId="0" xfId="0" applyFont="1" applyFill="1"/>
    <xf numFmtId="0" fontId="0" fillId="2" borderId="0" xfId="0" applyFill="1"/>
    <xf numFmtId="0" fontId="4" fillId="2" borderId="0" xfId="1" applyFill="1" applyProtection="1"/>
    <xf numFmtId="0" fontId="4" fillId="2" borderId="0" xfId="1" applyFill="1"/>
    <xf numFmtId="0" fontId="1" fillId="5" borderId="0" xfId="0" applyFont="1" applyFill="1" applyAlignment="1" applyProtection="1">
      <alignment horizontal="center"/>
      <protection locked="0"/>
    </xf>
    <xf numFmtId="164" fontId="1" fillId="5" borderId="0" xfId="0" applyNumberFormat="1" applyFont="1" applyFill="1" applyAlignment="1" applyProtection="1">
      <alignment horizontal="center"/>
      <protection locked="0"/>
    </xf>
    <xf numFmtId="2" fontId="1" fillId="5" borderId="0" xfId="0" applyNumberFormat="1" applyFont="1" applyFill="1" applyAlignment="1" applyProtection="1">
      <alignment horizontal="center"/>
      <protection locked="0"/>
    </xf>
    <xf numFmtId="0" fontId="1" fillId="0" borderId="0" xfId="0" applyFont="1" applyAlignment="1" applyProtection="1">
      <alignment horizontal="center"/>
      <protection locked="0"/>
    </xf>
    <xf numFmtId="16" fontId="0" fillId="0" borderId="0" xfId="0" applyNumberFormat="1" applyProtection="1">
      <protection locked="0"/>
    </xf>
    <xf numFmtId="164" fontId="0" fillId="0" borderId="0" xfId="0" applyNumberFormat="1" applyProtection="1">
      <protection locked="0"/>
    </xf>
    <xf numFmtId="0" fontId="1" fillId="0" borderId="0" xfId="0" applyFont="1" applyProtection="1">
      <protection locked="0"/>
    </xf>
    <xf numFmtId="20" fontId="0" fillId="0" borderId="0" xfId="0" applyNumberFormat="1" applyProtection="1">
      <protection locked="0"/>
    </xf>
    <xf numFmtId="2" fontId="0" fillId="0" borderId="0" xfId="0" applyNumberFormat="1"/>
    <xf numFmtId="1" fontId="0" fillId="0" borderId="0" xfId="0" applyNumberFormat="1"/>
    <xf numFmtId="16" fontId="0" fillId="0" borderId="0" xfId="0" applyNumberFormat="1"/>
    <xf numFmtId="0" fontId="5" fillId="5" borderId="0" xfId="0" applyFont="1" applyFill="1" applyAlignment="1" applyProtection="1">
      <alignment horizontal="center"/>
      <protection locked="0"/>
    </xf>
    <xf numFmtId="164" fontId="5" fillId="5" borderId="0" xfId="0" applyNumberFormat="1" applyFont="1" applyFill="1" applyAlignment="1" applyProtection="1">
      <alignment horizontal="center"/>
      <protection locked="0"/>
    </xf>
    <xf numFmtId="2" fontId="5" fillId="5" borderId="0" xfId="0" applyNumberFormat="1" applyFont="1" applyFill="1" applyAlignment="1" applyProtection="1">
      <alignment horizontal="center"/>
      <protection locked="0"/>
    </xf>
    <xf numFmtId="0" fontId="2" fillId="0" borderId="0" xfId="0" applyFont="1" applyProtection="1">
      <protection locked="0"/>
    </xf>
    <xf numFmtId="0" fontId="1" fillId="8" borderId="0" xfId="0" applyFont="1" applyFill="1" applyProtection="1">
      <protection locked="0"/>
    </xf>
    <xf numFmtId="0" fontId="1" fillId="0" borderId="1" xfId="0" applyFont="1" applyBorder="1" applyAlignment="1" applyProtection="1">
      <alignment horizontal="center"/>
      <protection locked="0"/>
    </xf>
    <xf numFmtId="0" fontId="0" fillId="0" borderId="1" xfId="0" applyBorder="1" applyProtection="1">
      <protection locked="0"/>
    </xf>
    <xf numFmtId="16" fontId="1" fillId="3" borderId="0" xfId="0" applyNumberFormat="1" applyFont="1" applyFill="1" applyAlignment="1">
      <alignment horizontal="left"/>
    </xf>
    <xf numFmtId="0" fontId="1" fillId="3" borderId="0" xfId="0" applyFont="1" applyFill="1" applyAlignment="1">
      <alignment horizontal="left"/>
    </xf>
    <xf numFmtId="0" fontId="7" fillId="0" borderId="0" xfId="1" applyFont="1" applyFill="1" applyAlignment="1" applyProtection="1">
      <alignment vertical="center"/>
      <protection locked="0"/>
    </xf>
    <xf numFmtId="0" fontId="1" fillId="3" borderId="0" xfId="0" applyFont="1" applyFill="1"/>
    <xf numFmtId="0" fontId="3" fillId="3" borderId="0" xfId="0" applyFont="1" applyFill="1" applyProtection="1">
      <protection locked="0"/>
    </xf>
    <xf numFmtId="0" fontId="7" fillId="7" borderId="0" xfId="1" applyFont="1" applyFill="1" applyAlignment="1" applyProtection="1">
      <alignment horizontal="center" vertical="center"/>
      <protection locked="0"/>
    </xf>
  </cellXfs>
  <cellStyles count="2">
    <cellStyle name="Link" xfId="1" builtinId="8"/>
    <cellStyle name="Standard" xfId="0" builtinId="0"/>
  </cellStyles>
  <dxfs count="24">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Z1" lockText="1" noThreeD="1"/>
</file>

<file path=xl/ctrlProps/ctrlProp2.xml><?xml version="1.0" encoding="utf-8"?>
<formControlPr xmlns="http://schemas.microsoft.com/office/spreadsheetml/2009/9/main" objectType="CheckBox" checked="Checked" fmlaLink="Z2" lockText="1" noThreeD="1"/>
</file>

<file path=xl/ctrlProps/ctrlProp3.xml><?xml version="1.0" encoding="utf-8"?>
<formControlPr xmlns="http://schemas.microsoft.com/office/spreadsheetml/2009/9/main" objectType="CheckBox" checked="Checked" fmlaLink="Z3" lockText="1" noThreeD="1"/>
</file>

<file path=xl/ctrlProps/ctrlProp4.xml><?xml version="1.0" encoding="utf-8"?>
<formControlPr xmlns="http://schemas.microsoft.com/office/spreadsheetml/2009/9/main" objectType="CheckBox" checked="Checked" fmlaLink="Z5" lockText="1" noThreeD="1"/>
</file>

<file path=xl/ctrlProps/ctrlProp5.xml><?xml version="1.0" encoding="utf-8"?>
<formControlPr xmlns="http://schemas.microsoft.com/office/spreadsheetml/2009/9/main" objectType="CheckBox" checked="Checked" fmlaLink="Z4" lockText="1" noThreeD="1"/>
</file>

<file path=xl/ctrlProps/ctrlProp6.xml><?xml version="1.0" encoding="utf-8"?>
<formControlPr xmlns="http://schemas.microsoft.com/office/spreadsheetml/2009/9/main" objectType="CheckBox" fmlaLink="Z6" lockText="1" noThreeD="1"/>
</file>

<file path=xl/ctrlProps/ctrlProp7.xml><?xml version="1.0" encoding="utf-8"?>
<formControlPr xmlns="http://schemas.microsoft.com/office/spreadsheetml/2009/9/main" objectType="CheckBox" fmlaLink="Z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29</xdr:row>
          <xdr:rowOff>0</xdr:rowOff>
        </xdr:from>
        <xdr:to>
          <xdr:col>2</xdr:col>
          <xdr:colOff>0</xdr:colOff>
          <xdr:row>30</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C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30</xdr:row>
          <xdr:rowOff>0</xdr:rowOff>
        </xdr:from>
        <xdr:to>
          <xdr:col>2</xdr:col>
          <xdr:colOff>0</xdr:colOff>
          <xdr:row>31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C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31</xdr:row>
          <xdr:rowOff>0</xdr:rowOff>
        </xdr:from>
        <xdr:to>
          <xdr:col>2</xdr:col>
          <xdr:colOff>0</xdr:colOff>
          <xdr:row>32</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C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33</xdr:row>
          <xdr:rowOff>0</xdr:rowOff>
        </xdr:from>
        <xdr:to>
          <xdr:col>2</xdr:col>
          <xdr:colOff>0</xdr:colOff>
          <xdr:row>34</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C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32</xdr:row>
          <xdr:rowOff>0</xdr:rowOff>
        </xdr:from>
        <xdr:to>
          <xdr:col>2</xdr:col>
          <xdr:colOff>0</xdr:colOff>
          <xdr:row>33</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C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0</xdr:rowOff>
        </xdr:from>
        <xdr:to>
          <xdr:col>2</xdr:col>
          <xdr:colOff>0</xdr:colOff>
          <xdr:row>35</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C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35</xdr:row>
          <xdr:rowOff>0</xdr:rowOff>
        </xdr:from>
        <xdr:to>
          <xdr:col>2</xdr:col>
          <xdr:colOff>0</xdr:colOff>
          <xdr:row>36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C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9525</xdr:colOff>
      <xdr:row>28</xdr:row>
      <xdr:rowOff>19050</xdr:rowOff>
    </xdr:to>
    <xdr:sp macro="" textlink="">
      <xdr:nvSpPr>
        <xdr:cNvPr id="3" name="Textfeld 2">
          <a:extLst>
            <a:ext uri="{FF2B5EF4-FFF2-40B4-BE49-F238E27FC236}">
              <a16:creationId xmlns:a16="http://schemas.microsoft.com/office/drawing/2014/main" id="{00000000-0008-0000-0D00-000003000000}"/>
            </a:ext>
          </a:extLst>
        </xdr:cNvPr>
        <xdr:cNvSpPr txBox="1"/>
      </xdr:nvSpPr>
      <xdr:spPr>
        <a:xfrm>
          <a:off x="0" y="0"/>
          <a:ext cx="6105525" cy="53530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b="1" i="0" baseline="0">
              <a:solidFill>
                <a:sysClr val="windowText" lastClr="000000"/>
              </a:solidFill>
            </a:rPr>
            <a:t>Notwendige Angaben vor der Nutzung</a:t>
          </a:r>
          <a:endParaRPr lang="de-DE" sz="1800" b="1" i="0">
            <a:solidFill>
              <a:sysClr val="windowText" lastClr="000000"/>
            </a:solidFill>
          </a:endParaRPr>
        </a:p>
        <a:p>
          <a:endParaRPr lang="de-DE" sz="1100" b="1" i="0">
            <a:solidFill>
              <a:sysClr val="windowText" lastClr="000000"/>
            </a:solidFill>
          </a:endParaRPr>
        </a:p>
        <a:p>
          <a:r>
            <a:rPr lang="de-DE" sz="1100" b="0" i="0">
              <a:solidFill>
                <a:sysClr val="windowText" lastClr="000000"/>
              </a:solidFill>
            </a:rPr>
            <a:t>Im Vorfeld der Nutzung der Tabelle sind einige Angaben auf dem Tabellenblatt "Gesamt" zu machen. Alle Zeitwerte</a:t>
          </a:r>
          <a:r>
            <a:rPr lang="de-DE" sz="1100" b="0" i="0" baseline="0">
              <a:solidFill>
                <a:sysClr val="windowText" lastClr="000000"/>
              </a:solidFill>
            </a:rPr>
            <a:t> sind an dieser Stelle dezimal einzugeben, also z. B. 7,5 für 7 Stunden und 30 Minuten.</a:t>
          </a:r>
          <a:endParaRPr lang="de-DE" sz="1100" b="0" i="0">
            <a:solidFill>
              <a:sysClr val="windowText" lastClr="000000"/>
            </a:solidFill>
          </a:endParaRPr>
        </a:p>
        <a:p>
          <a:endParaRPr lang="de-DE" sz="1100" b="1" i="0">
            <a:solidFill>
              <a:srgbClr val="FF0000"/>
            </a:solidFill>
          </a:endParaRPr>
        </a:p>
        <a:p>
          <a:r>
            <a:rPr lang="de-DE" sz="1100">
              <a:solidFill>
                <a:srgbClr val="FF0000"/>
              </a:solidFill>
            </a:rPr>
            <a:t>A3</a:t>
          </a:r>
          <a:r>
            <a:rPr lang="de-DE" sz="1100"/>
            <a:t>: </a:t>
          </a:r>
          <a:r>
            <a:rPr lang="de-DE" sz="1100" b="1"/>
            <a:t>Name des Mitarbeiters </a:t>
          </a:r>
          <a:r>
            <a:rPr lang="de-DE" sz="1100"/>
            <a:t>- Dieser wird auf jedes Monatsblatt übertragen und muss dort nicht erneut eingegeben werden.</a:t>
          </a:r>
        </a:p>
        <a:p>
          <a:endParaRPr lang="de-DE" sz="1100"/>
        </a:p>
        <a:p>
          <a:r>
            <a:rPr lang="de-DE" sz="1100">
              <a:solidFill>
                <a:srgbClr val="FF0000"/>
              </a:solidFill>
            </a:rPr>
            <a:t>B5</a:t>
          </a:r>
          <a:r>
            <a:rPr lang="de-DE" sz="1100"/>
            <a:t>: </a:t>
          </a:r>
          <a:r>
            <a:rPr lang="de-DE" sz="1100" b="1"/>
            <a:t>Urlaubsanspruch pro Jahr</a:t>
          </a:r>
        </a:p>
        <a:p>
          <a:endParaRPr lang="de-DE" sz="1100"/>
        </a:p>
        <a:p>
          <a:r>
            <a:rPr lang="de-DE" sz="1100">
              <a:solidFill>
                <a:srgbClr val="FF0000"/>
              </a:solidFill>
            </a:rPr>
            <a:t>B7</a:t>
          </a:r>
          <a:r>
            <a:rPr lang="de-DE" sz="1100"/>
            <a:t>: </a:t>
          </a:r>
          <a:r>
            <a:rPr lang="de-DE" sz="1100" b="1"/>
            <a:t>Resturlaub des Vorjahres </a:t>
          </a:r>
          <a:r>
            <a:rPr lang="de-DE" sz="1100"/>
            <a:t>oder aus vorheriger Zeit</a:t>
          </a:r>
        </a:p>
        <a:p>
          <a:endParaRPr lang="de-DE" sz="1100"/>
        </a:p>
        <a:p>
          <a:r>
            <a:rPr lang="de-DE" sz="1100">
              <a:solidFill>
                <a:srgbClr val="FF0000"/>
              </a:solidFill>
            </a:rPr>
            <a:t>B9</a:t>
          </a:r>
          <a:r>
            <a:rPr lang="de-DE" sz="1100"/>
            <a:t>: </a:t>
          </a:r>
          <a:r>
            <a:rPr lang="de-DE" sz="1100" b="1"/>
            <a:t>Überstunden aus Vorjahr </a:t>
          </a:r>
          <a:r>
            <a:rPr lang="de-DE" sz="1100"/>
            <a:t>oder aus vorheriger Zeit</a:t>
          </a:r>
        </a:p>
        <a:p>
          <a:endParaRPr lang="de-DE" sz="1100"/>
        </a:p>
        <a:p>
          <a:r>
            <a:rPr lang="de-DE" sz="1100">
              <a:solidFill>
                <a:srgbClr val="FF0000"/>
              </a:solidFill>
            </a:rPr>
            <a:t>B11 und B13</a:t>
          </a:r>
          <a:r>
            <a:rPr lang="de-DE" sz="1100"/>
            <a:t>: </a:t>
          </a:r>
          <a:r>
            <a:rPr lang="de-DE" sz="1100" b="1"/>
            <a:t>Anfang und Ende der Berechnungszeit </a:t>
          </a:r>
          <a:r>
            <a:rPr lang="de-DE" sz="1100"/>
            <a:t>Das Soll außerhalb dieses Zeitraumes wird </a:t>
          </a:r>
          <a:r>
            <a:rPr lang="de-DE" sz="1100" baseline="0"/>
            <a:t>grundsätzlich auf 0 gesetzt</a:t>
          </a:r>
          <a:r>
            <a:rPr lang="de-DE" sz="1100"/>
            <a:t>. Dies ist dann notwendig, wenn der Mitarbeiter nicht bereits am Anfang des Jahres oder bis zum Ende des Jahres beschäftigt wird. Ansonsten sind dort der 1.1. bzw. der 31.12. des jeweiligen Jahres einzutragen.</a:t>
          </a:r>
        </a:p>
        <a:p>
          <a:endParaRPr lang="de-DE" sz="1100"/>
        </a:p>
        <a:p>
          <a:r>
            <a:rPr lang="de-DE" sz="1100">
              <a:solidFill>
                <a:srgbClr val="FF0000"/>
              </a:solidFill>
            </a:rPr>
            <a:t>B15</a:t>
          </a:r>
          <a:r>
            <a:rPr lang="de-DE" sz="1100"/>
            <a:t>: </a:t>
          </a:r>
          <a:r>
            <a:rPr lang="de-DE" sz="1100" b="1">
              <a:solidFill>
                <a:sysClr val="windowText" lastClr="000000"/>
              </a:solidFill>
            </a:rPr>
            <a:t>Regelmäßige wöchentliche Arbeitszeit </a:t>
          </a:r>
          <a:r>
            <a:rPr lang="de-DE" sz="1100"/>
            <a:t>- Diese wird grundsätzlich auf alle Monate angewandt. Ändert sie sich im Laufe des Jahres, muss man dies auf den einzelnen Monatsblättern in den Zellen M20</a:t>
          </a:r>
          <a:r>
            <a:rPr lang="de-DE" sz="1100" baseline="0"/>
            <a:t> bis M26 manuell anpassen.</a:t>
          </a:r>
        </a:p>
        <a:p>
          <a:endParaRPr lang="de-DE" sz="1100"/>
        </a:p>
        <a:p>
          <a:r>
            <a:rPr lang="de-DE" sz="1100">
              <a:solidFill>
                <a:srgbClr val="FF0000"/>
              </a:solidFill>
            </a:rPr>
            <a:t>B30 bis B36</a:t>
          </a:r>
          <a:r>
            <a:rPr lang="de-DE" sz="1100"/>
            <a:t>: </a:t>
          </a:r>
          <a:r>
            <a:rPr lang="de-DE" sz="1100" b="1"/>
            <a:t>Regelmäßige Arbeitstage </a:t>
          </a:r>
          <a:r>
            <a:rPr lang="de-DE" sz="1100"/>
            <a:t>- Hier sind diejenigen Tage auszuwählen, an denen der Mitarbeiter regelmäßig arbeitet. Die wöchentliche Arbeitszeit wird dabei gleichmäßig auf alle Tage verteilt. Ist</a:t>
          </a:r>
          <a:r>
            <a:rPr lang="de-DE" sz="1100" baseline="0"/>
            <a:t> im Betrieb vertraglich eine andere Regelung festgelegt, so muss man dies manuell in den Zellen C30 bis C36 ändern. Das wird dann automatisch auch auf die Monatsblätter übertragen.</a:t>
          </a:r>
        </a:p>
        <a:p>
          <a:endParaRPr lang="de-DE" sz="1100" baseline="0"/>
        </a:p>
        <a:p>
          <a:r>
            <a:rPr lang="de-DE" sz="1100">
              <a:solidFill>
                <a:srgbClr val="FF0000"/>
              </a:solidFill>
              <a:effectLst/>
              <a:latin typeface="+mn-lt"/>
              <a:ea typeface="+mn-ea"/>
              <a:cs typeface="+mn-cs"/>
            </a:rPr>
            <a:t>J2 bis J13</a:t>
          </a:r>
          <a:r>
            <a:rPr lang="de-DE" sz="1100">
              <a:solidFill>
                <a:sysClr val="windowText" lastClr="000000"/>
              </a:solidFill>
              <a:effectLst/>
              <a:latin typeface="+mn-lt"/>
              <a:ea typeface="+mn-ea"/>
              <a:cs typeface="+mn-cs"/>
            </a:rPr>
            <a:t>: </a:t>
          </a:r>
          <a:r>
            <a:rPr lang="de-DE" sz="1100" b="1">
              <a:solidFill>
                <a:sysClr val="windowText" lastClr="000000"/>
              </a:solidFill>
              <a:effectLst/>
              <a:latin typeface="+mn-lt"/>
              <a:ea typeface="+mn-ea"/>
              <a:cs typeface="+mn-cs"/>
            </a:rPr>
            <a:t>Ausgezahlte Überstunden </a:t>
          </a:r>
          <a:r>
            <a:rPr lang="de-DE" sz="1100" b="0">
              <a:solidFill>
                <a:sysClr val="windowText" lastClr="000000"/>
              </a:solidFill>
              <a:effectLst/>
              <a:latin typeface="+mn-lt"/>
              <a:ea typeface="+mn-ea"/>
              <a:cs typeface="+mn-cs"/>
            </a:rPr>
            <a:t>- Die Zellen könne Sie während der Nutzung der Tabelle verwenden, um ausgezahlte</a:t>
          </a:r>
          <a:r>
            <a:rPr lang="de-DE" sz="1100" b="0" baseline="0">
              <a:solidFill>
                <a:sysClr val="windowText" lastClr="000000"/>
              </a:solidFill>
              <a:effectLst/>
              <a:latin typeface="+mn-lt"/>
              <a:ea typeface="+mn-ea"/>
              <a:cs typeface="+mn-cs"/>
            </a:rPr>
            <a:t> Überstunden vom Überstundenkonto abziehen zu lassen. </a:t>
          </a:r>
          <a:endParaRPr lang="de-DE" sz="1100" b="0">
            <a:solidFill>
              <a:sysClr val="windowText" lastClr="000000"/>
            </a:solidFill>
          </a:endParaRPr>
        </a:p>
      </xdr:txBody>
    </xdr:sp>
    <xdr:clientData/>
  </xdr:twoCellAnchor>
  <xdr:twoCellAnchor>
    <xdr:from>
      <xdr:col>9</xdr:col>
      <xdr:colOff>0</xdr:colOff>
      <xdr:row>0</xdr:row>
      <xdr:rowOff>1</xdr:rowOff>
    </xdr:from>
    <xdr:to>
      <xdr:col>17</xdr:col>
      <xdr:colOff>0</xdr:colOff>
      <xdr:row>45</xdr:row>
      <xdr:rowOff>0</xdr:rowOff>
    </xdr:to>
    <xdr:sp macro="" textlink="">
      <xdr:nvSpPr>
        <xdr:cNvPr id="5" name="Textfeld 4">
          <a:extLst>
            <a:ext uri="{FF2B5EF4-FFF2-40B4-BE49-F238E27FC236}">
              <a16:creationId xmlns:a16="http://schemas.microsoft.com/office/drawing/2014/main" id="{00000000-0008-0000-0D00-000005000000}"/>
            </a:ext>
          </a:extLst>
        </xdr:cNvPr>
        <xdr:cNvSpPr txBox="1"/>
      </xdr:nvSpPr>
      <xdr:spPr>
        <a:xfrm>
          <a:off x="6858000" y="1"/>
          <a:ext cx="6096000" cy="8572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800" b="1" i="0" u="none" strike="noStrike" kern="0" cap="none" spc="0" normalizeH="0" baseline="0" noProof="0">
              <a:ln>
                <a:noFill/>
              </a:ln>
              <a:solidFill>
                <a:prstClr val="black"/>
              </a:solidFill>
              <a:effectLst/>
              <a:uLnTx/>
              <a:uFillTx/>
              <a:latin typeface="+mn-lt"/>
              <a:ea typeface="+mn-ea"/>
              <a:cs typeface="+mn-cs"/>
            </a:rPr>
            <a:t>Ausfüllen der Monatsblätter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Bei den täglichen Arbeitszeiten tragen Sie Beginn, Ende und ggf. Pause ein (Spalten D, E und F). Der Eintrag in allen drei Zellen muss stets in folgender Form erfolgen: "Stunden:Minuten". Beispiel: 8:45 (Kommen), 17:35 (Gehen) und 0:30 (Pause).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rgbClr val="FF0000"/>
              </a:solidFill>
              <a:effectLst/>
              <a:uLnTx/>
              <a:uFillTx/>
              <a:latin typeface="+mn-lt"/>
              <a:ea typeface="+mn-ea"/>
              <a:cs typeface="+mn-cs"/>
            </a:rPr>
            <a:t>In Spalte C sind nur folgende Angaben zulässig: "Feiertag", "krank", "Urlaub", "Urlaub halber Tag", "Sonderurlaub" und "Überstundenabbau"</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prstClr val="black"/>
              </a:solidFill>
              <a:effectLst/>
              <a:uLnTx/>
              <a:uFillTx/>
              <a:latin typeface="+mn-lt"/>
              <a:ea typeface="+mn-ea"/>
              <a:cs typeface="+mn-cs"/>
            </a:rPr>
            <a:t>Feiertag</a:t>
          </a:r>
          <a:r>
            <a:rPr kumimoji="0" lang="de-DE" sz="1100" b="0" i="0" u="none" strike="noStrike" kern="0" cap="none" spc="0" normalizeH="0" baseline="0" noProof="0">
              <a:ln>
                <a:noFill/>
              </a:ln>
              <a:solidFill>
                <a:prstClr val="black"/>
              </a:solidFill>
              <a:effectLst/>
              <a:uLnTx/>
              <a:uFillTx/>
              <a:latin typeface="+mn-lt"/>
              <a:ea typeface="+mn-ea"/>
              <a:cs typeface="+mn-cs"/>
            </a:rPr>
            <a:t>: Hier dürfen keine individuellen Bezeichnungen genutzt werden, sondern lediglich der Sammelbegriff "Feiertag". Dabei wird das Soll der Arbeitszeit automatisch auf 0 gesetzt.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prstClr val="black"/>
              </a:solidFill>
              <a:effectLst/>
              <a:uLnTx/>
              <a:uFillTx/>
              <a:latin typeface="+mn-lt"/>
              <a:ea typeface="+mn-ea"/>
              <a:cs typeface="+mn-cs"/>
            </a:rPr>
            <a:t>krank</a:t>
          </a:r>
          <a:r>
            <a:rPr kumimoji="0" lang="de-DE" sz="1100" b="0" i="0" u="none" strike="noStrike" kern="0" cap="none" spc="0" normalizeH="0" baseline="0" noProof="0">
              <a:ln>
                <a:noFill/>
              </a:ln>
              <a:solidFill>
                <a:prstClr val="black"/>
              </a:solidFill>
              <a:effectLst/>
              <a:uLnTx/>
              <a:uFillTx/>
              <a:latin typeface="+mn-lt"/>
              <a:ea typeface="+mn-ea"/>
              <a:cs typeface="+mn-cs"/>
            </a:rPr>
            <a:t>: Die Arbeitszeit wird dabei automatisch gleich dem Soll gesetzt, so dass dem Mitarbeiter immer 0 Überstunden berechnet werden.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kumimoji="0" lang="de-DE" sz="1100" b="1" i="0" u="none" strike="noStrike" kern="0" cap="none" spc="0" normalizeH="0" baseline="0" noProof="0">
              <a:ln>
                <a:noFill/>
              </a:ln>
              <a:solidFill>
                <a:prstClr val="black"/>
              </a:solidFill>
              <a:effectLst/>
              <a:uLnTx/>
              <a:uFillTx/>
              <a:latin typeface="+mn-lt"/>
              <a:ea typeface="+mn-ea"/>
              <a:cs typeface="+mn-cs"/>
            </a:rPr>
            <a:t>Urlaub</a:t>
          </a:r>
          <a:r>
            <a:rPr kumimoji="0" lang="de-DE" sz="1100" b="0" i="0" u="none" strike="noStrike" kern="0" cap="none" spc="0" normalizeH="0" baseline="0" noProof="0">
              <a:ln>
                <a:noFill/>
              </a:ln>
              <a:solidFill>
                <a:prstClr val="black"/>
              </a:solidFill>
              <a:effectLst/>
              <a:uLnTx/>
              <a:uFillTx/>
              <a:latin typeface="+mn-lt"/>
              <a:ea typeface="+mn-ea"/>
              <a:cs typeface="+mn-cs"/>
            </a:rPr>
            <a:t>: Die Arbeitszeit wird dabei automatisch gleich dem Soll gesetzt, so dass dem Mitarbeiter immer 0 Überstunden berechnet werden. Es wird ein Urlaubstag vom Konto abgezogen. </a:t>
          </a:r>
          <a:r>
            <a:rPr lang="de-DE" sz="1100" b="1">
              <a:solidFill>
                <a:schemeClr val="dk1"/>
              </a:solidFill>
              <a:effectLst/>
              <a:latin typeface="+mn-lt"/>
              <a:ea typeface="+mn-ea"/>
              <a:cs typeface="+mn-cs"/>
            </a:rPr>
            <a:t>Halbe Urlaubstage:</a:t>
          </a:r>
          <a:endParaRPr lang="de-DE">
            <a:effectLst/>
          </a:endParaRPr>
        </a:p>
        <a:p>
          <a:pPr eaLnBrk="1" fontAlgn="auto" latinLnBrk="0" hangingPunct="1"/>
          <a:r>
            <a:rPr lang="de-DE" sz="1100" b="0">
              <a:solidFill>
                <a:schemeClr val="dk1"/>
              </a:solidFill>
              <a:effectLst/>
              <a:latin typeface="+mn-lt"/>
              <a:ea typeface="+mn-ea"/>
              <a:cs typeface="+mn-cs"/>
            </a:rPr>
            <a:t>In</a:t>
          </a:r>
          <a:r>
            <a:rPr lang="de-DE" sz="1100" b="0" baseline="0">
              <a:solidFill>
                <a:schemeClr val="dk1"/>
              </a:solidFill>
              <a:effectLst/>
              <a:latin typeface="+mn-lt"/>
              <a:ea typeface="+mn-ea"/>
              <a:cs typeface="+mn-cs"/>
            </a:rPr>
            <a:t> Spalte C tragen Sie "Urlaub halber Tag" ein. </a:t>
          </a:r>
        </a:p>
        <a:p>
          <a:pPr eaLnBrk="1" fontAlgn="auto" latinLnBrk="0" hangingPunct="1"/>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prstClr val="black"/>
              </a:solidFill>
              <a:effectLst/>
              <a:uLnTx/>
              <a:uFillTx/>
              <a:latin typeface="+mn-lt"/>
              <a:ea typeface="+mn-ea"/>
              <a:cs typeface="+mn-cs"/>
            </a:rPr>
            <a:t>Sonderurlaub</a:t>
          </a:r>
          <a:r>
            <a:rPr kumimoji="0" lang="de-DE" sz="1100" b="0" i="0" u="none" strike="noStrike" kern="0" cap="none" spc="0" normalizeH="0" baseline="0" noProof="0">
              <a:ln>
                <a:noFill/>
              </a:ln>
              <a:solidFill>
                <a:prstClr val="black"/>
              </a:solidFill>
              <a:effectLst/>
              <a:uLnTx/>
              <a:uFillTx/>
              <a:latin typeface="+mn-lt"/>
              <a:ea typeface="+mn-ea"/>
              <a:cs typeface="+mn-cs"/>
            </a:rPr>
            <a:t>: Die Berechnung der Überstunden findet statt wie bei einem regulären Urlaubstag, wird aber nicht vom Urlaubskonto abgezogen. Auf diese Weise kann man zum Beispiel Bildungsurlaub eintragen, wobei in Spalte J der Grund für den Sonderurlaub vermerkt werden kann.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prstClr val="black"/>
              </a:solidFill>
              <a:effectLst/>
              <a:uLnTx/>
              <a:uFillTx/>
              <a:latin typeface="+mn-lt"/>
              <a:ea typeface="+mn-ea"/>
              <a:cs typeface="+mn-cs"/>
            </a:rPr>
            <a:t>Überstundenabbau:  </a:t>
          </a:r>
          <a:r>
            <a:rPr kumimoji="0" lang="de-DE" sz="1100" b="0" i="0" u="none" strike="noStrike" kern="0" cap="none" spc="0" normalizeH="0" baseline="0" noProof="0">
              <a:ln>
                <a:noFill/>
              </a:ln>
              <a:solidFill>
                <a:prstClr val="black"/>
              </a:solidFill>
              <a:effectLst/>
              <a:uLnTx/>
              <a:uFillTx/>
              <a:latin typeface="+mn-lt"/>
              <a:ea typeface="+mn-ea"/>
              <a:cs typeface="+mn-cs"/>
            </a:rPr>
            <a:t>Möchten Sie Überstunden abbauen, tragen Sie dies an dieser Stelle ein (an einem Tag, an dem eigentlich ein Soll zu erfüllen wäre). Es werden dann automatisch Minusstunden berechnet. Alternativ können Sie auch in Spalte E "0:00" eingeben und lassen die anderen Zellen des Tages leer.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prstClr val="black"/>
              </a:solidFill>
              <a:effectLst/>
              <a:uLnTx/>
              <a:uFillTx/>
              <a:latin typeface="+mn-lt"/>
              <a:ea typeface="+mn-ea"/>
              <a:cs typeface="+mn-cs"/>
            </a:rPr>
            <a:t>Kurzarbeit  </a:t>
          </a:r>
        </a:p>
        <a:p>
          <a:endParaRPr lang="de-DE" sz="1100"/>
        </a:p>
        <a:p>
          <a:r>
            <a:rPr lang="de-DE" sz="1100"/>
            <a:t>Wenn Sie in Kurzarbeit gehen, müssen Sie temporär</a:t>
          </a:r>
          <a:r>
            <a:rPr lang="de-DE" sz="1100" baseline="0"/>
            <a:t> die Sollstunden reduzieren. Dafür können Sie auf jedem Monatsblatt für jeden Tag die Sollstunden manuell korrigieren. Benutzen Sie dazu die Spalte P und tragen an den abweichenden Tagen das tatsächliche Soll ein. In Spalte H wird das Soll dadurch automatisch angepasst. In Spalte J können Sie die Bemerkung "Kurzarbeit" hinterlegen.</a:t>
          </a:r>
        </a:p>
        <a:p>
          <a:endParaRPr lang="de-DE" sz="1100" baseline="0"/>
        </a:p>
        <a:p>
          <a:r>
            <a:rPr lang="de-DE" sz="1100" b="1" baseline="0"/>
            <a:t>Minijob</a:t>
          </a:r>
        </a:p>
        <a:p>
          <a:endParaRPr lang="de-DE" sz="1100" b="1" baseline="0"/>
        </a:p>
        <a:p>
          <a:r>
            <a:rPr lang="de-DE" sz="1100" b="0" baseline="0"/>
            <a:t>Bei Minijobs kommt es häufig vor, dass es keine regelmäßige Wochenarbeitszeit gibt, sondern per Monat berechnet wird. Damit bekommen Sie aber in jedem Monat unterschiedliche Tages-Sollstunden. Diese müssen Sie manuell in Spalte P auf den Monatsblättern für jeden Tag eintragen. </a:t>
          </a:r>
          <a:r>
            <a:rPr lang="de-DE" sz="1100" baseline="0">
              <a:solidFill>
                <a:schemeClr val="dk1"/>
              </a:solidFill>
              <a:effectLst/>
              <a:latin typeface="+mn-lt"/>
              <a:ea typeface="+mn-ea"/>
              <a:cs typeface="+mn-cs"/>
            </a:rPr>
            <a:t>In Spalte H wird das Soll dadurch dann automatisch angepasst.</a:t>
          </a:r>
        </a:p>
        <a:p>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1" baseline="0">
              <a:solidFill>
                <a:schemeClr val="dk1"/>
              </a:solidFill>
              <a:effectLst/>
              <a:latin typeface="+mn-lt"/>
              <a:ea typeface="+mn-ea"/>
              <a:cs typeface="+mn-cs"/>
            </a:rPr>
            <a:t>Regelung Heiligabend und Silvester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baseline="0">
              <a:solidFill>
                <a:schemeClr val="dk1"/>
              </a:solidFill>
              <a:effectLst/>
              <a:latin typeface="+mn-lt"/>
              <a:ea typeface="+mn-ea"/>
              <a:cs typeface="+mn-cs"/>
            </a:rPr>
            <a:t>Heiligabend und Silvester sind im Arbeitsrecht als volle Arbeitstage zu behandeln. Sollte Ihr Betrieb Ihnen die Tage als Feiertag schenken, tragen Sie einfach in die entsprechenden Zellen in Spalte C im Monat Dezember "Feiertag" ein. Berechnet Ihr Betrieb die Tage als halbe Arbeitstage, dann können Sie in Spalte P eine Korrektur des Solls auf halbe Tage vornehmen. Nehmen Sie diesen halben Tag Urlaub, tragen Sie in Spalt C "Urlaub halber Tag" ein und zusätzlich in Spalte J "halber Arbeitstag".</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a:p>
      </xdr:txBody>
    </xdr:sp>
    <xdr:clientData/>
  </xdr:twoCellAnchor>
  <xdr:twoCellAnchor>
    <xdr:from>
      <xdr:col>18</xdr:col>
      <xdr:colOff>0</xdr:colOff>
      <xdr:row>10</xdr:row>
      <xdr:rowOff>190499</xdr:rowOff>
    </xdr:from>
    <xdr:to>
      <xdr:col>19</xdr:col>
      <xdr:colOff>0</xdr:colOff>
      <xdr:row>20</xdr:row>
      <xdr:rowOff>66674</xdr:rowOff>
    </xdr:to>
    <xdr:sp macro="" textlink="">
      <xdr:nvSpPr>
        <xdr:cNvPr id="6" name="Textfeld 5">
          <a:extLst>
            <a:ext uri="{FF2B5EF4-FFF2-40B4-BE49-F238E27FC236}">
              <a16:creationId xmlns:a16="http://schemas.microsoft.com/office/drawing/2014/main" id="{00000000-0008-0000-0D00-000006000000}"/>
            </a:ext>
          </a:extLst>
        </xdr:cNvPr>
        <xdr:cNvSpPr txBox="1"/>
      </xdr:nvSpPr>
      <xdr:spPr>
        <a:xfrm>
          <a:off x="13716000" y="2095499"/>
          <a:ext cx="2314575" cy="1781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b="1"/>
            <a:t>Lizenz</a:t>
          </a:r>
        </a:p>
        <a:p>
          <a:endParaRPr lang="de-DE" sz="1100"/>
        </a:p>
        <a:p>
          <a:r>
            <a:rPr lang="de-DE" sz="1100">
              <a:solidFill>
                <a:srgbClr val="FF0000"/>
              </a:solidFill>
            </a:rPr>
            <a:t>Um die Monate November und Dezember ausfüllen zu können, benötigen Sie eine Lizenz. </a:t>
          </a:r>
          <a:r>
            <a:rPr lang="de-DE" sz="1100">
              <a:solidFill>
                <a:sysClr val="windowText" lastClr="000000"/>
              </a:solidFill>
            </a:rPr>
            <a:t>Alternativ können Sie</a:t>
          </a:r>
          <a:r>
            <a:rPr lang="de-DE" sz="1100" baseline="0">
              <a:solidFill>
                <a:sysClr val="windowText" lastClr="000000"/>
              </a:solidFill>
            </a:rPr>
            <a:t> auch die kostenlose funktionseingeschränkte Version nutzen. Beides erhalten Sie über den Link unten.</a:t>
          </a:r>
          <a:endParaRPr lang="de-DE"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zeilenabstand.net/arbeitszeiterfassung-in-excel-vorlage-zur-freien-nutzung/" TargetMode="External"/><Relationship Id="rId2" Type="http://schemas.openxmlformats.org/officeDocument/2006/relationships/hyperlink" Target="mailto:info@zeilenabstand.net" TargetMode="External"/><Relationship Id="rId1" Type="http://schemas.openxmlformats.org/officeDocument/2006/relationships/hyperlink" Target="http://www.zeilenabstand.net/" TargetMode="External"/><Relationship Id="rId6" Type="http://schemas.openxmlformats.org/officeDocument/2006/relationships/drawing" Target="../drawings/drawing2.xml"/><Relationship Id="rId5" Type="http://schemas.openxmlformats.org/officeDocument/2006/relationships/printerSettings" Target="../printerSettings/printerSettings14.bin"/><Relationship Id="rId4" Type="http://schemas.openxmlformats.org/officeDocument/2006/relationships/hyperlink" Target="https://www.zeilenabstand.net/arbeitszeiterfassung-in-excel-vorlage-zur-freien-nutzu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6"/>
    <pageSetUpPr fitToPage="1"/>
  </sheetPr>
  <dimension ref="A1:T32"/>
  <sheetViews>
    <sheetView zoomScaleNormal="100" workbookViewId="0">
      <selection activeCell="K41" sqref="K41"/>
    </sheetView>
  </sheetViews>
  <sheetFormatPr baseColWidth="10" defaultRowHeight="15" x14ac:dyDescent="0.25"/>
  <cols>
    <col min="1" max="1" width="6.85546875" style="2" bestFit="1" customWidth="1"/>
    <col min="2" max="2" width="4" style="2" bestFit="1" customWidth="1"/>
    <col min="3" max="3" width="21.28515625" style="2" bestFit="1" customWidth="1"/>
    <col min="4" max="4" width="9.42578125" style="24" bestFit="1" customWidth="1"/>
    <col min="5" max="5" width="7" style="24" bestFit="1" customWidth="1"/>
    <col min="6" max="6" width="6.28515625" style="24" bestFit="1" customWidth="1"/>
    <col min="7" max="7" width="10.7109375" style="7" bestFit="1" customWidth="1"/>
    <col min="8" max="8" width="11.5703125" style="2" bestFit="1" customWidth="1"/>
    <col min="9" max="9" width="12.7109375" style="2" bestFit="1" customWidth="1"/>
    <col min="10" max="10" width="16.42578125" style="2" bestFit="1" customWidth="1"/>
    <col min="11" max="11" width="11.42578125" style="2"/>
    <col min="12" max="12" width="26.42578125" style="25" bestFit="1" customWidth="1"/>
    <col min="13" max="15" width="11.42578125" style="2"/>
    <col min="16" max="16" width="13.140625" style="2" bestFit="1" customWidth="1"/>
    <col min="17" max="16384" width="11.42578125" style="2"/>
  </cols>
  <sheetData>
    <row r="1" spans="1:20" s="22" customFormat="1" x14ac:dyDescent="0.25">
      <c r="A1" s="19" t="s">
        <v>0</v>
      </c>
      <c r="B1" s="19" t="s">
        <v>1</v>
      </c>
      <c r="C1" s="19" t="s">
        <v>37</v>
      </c>
      <c r="D1" s="20" t="s">
        <v>2</v>
      </c>
      <c r="E1" s="20" t="s">
        <v>3</v>
      </c>
      <c r="F1" s="20" t="s">
        <v>4</v>
      </c>
      <c r="G1" s="21" t="s">
        <v>5</v>
      </c>
      <c r="H1" s="20" t="s">
        <v>61</v>
      </c>
      <c r="I1" s="20" t="s">
        <v>7</v>
      </c>
      <c r="J1" s="20" t="s">
        <v>36</v>
      </c>
      <c r="L1" s="37" t="str">
        <f>TEXT(A2,"MMMM")&amp;" "&amp;YEAR(A2)</f>
        <v>Januar 2026</v>
      </c>
      <c r="N1" s="35"/>
      <c r="P1" s="34" t="s">
        <v>57</v>
      </c>
      <c r="Q1" s="25"/>
      <c r="R1" s="25"/>
      <c r="S1" s="25"/>
      <c r="T1" s="25"/>
    </row>
    <row r="2" spans="1:20" x14ac:dyDescent="0.25">
      <c r="A2" s="29">
        <v>46023</v>
      </c>
      <c r="B2" t="str">
        <f>TEXT(A2,"TTT")</f>
        <v>Do</v>
      </c>
      <c r="C2" s="26"/>
      <c r="G2" s="27">
        <f>IF(OR(C2="krank",C2="Urlaub",C2="Sonderurlaub"), H2,IF(D2&lt;=E2,(E2-D2-F2)*24,(1-D2+E2-F2)*24)+IF(C2= "Urlaub halber Tag",H2/2,0)+IF(AND(C2="Urlaub halber Tag", J2="halber Arbeitstag"),H2/2,0))</f>
        <v>0</v>
      </c>
      <c r="H2" s="27">
        <f ca="1">IF(P2&lt;&gt;"",P2,IF(OR(C2="Feiertag",A2&lt;Gesamt!$B$11,A2&gt;Gesamt!$B$13,),0,INDIRECT("M"&amp;WEEKDAY(A2,2)+19)))</f>
        <v>8</v>
      </c>
      <c r="I2" s="27">
        <f>IF(OR(C2="Überstundenabbau",C2="Urlaub halber Tag",E2&lt;&gt;""),G2-H2,0)</f>
        <v>0</v>
      </c>
      <c r="J2" s="7"/>
      <c r="N2" s="36"/>
      <c r="P2" s="7"/>
    </row>
    <row r="3" spans="1:20" x14ac:dyDescent="0.25">
      <c r="A3" s="29">
        <v>46024</v>
      </c>
      <c r="B3" t="str">
        <f t="shared" ref="B3:B32" si="0">TEXT(A3,"TTT")</f>
        <v>Fr</v>
      </c>
      <c r="C3" s="26"/>
      <c r="G3" s="27">
        <f t="shared" ref="G3:G32" si="1">IF(OR(C3="krank",C3="Urlaub",C3="Sonderurlaub"), H3,IF(D3&lt;=E3,(E3-D3-F3)*24,(1-D3+E3-F3)*24)+IF(C3= "Urlaub halber Tag",H3/2,0)+IF(AND(C3="Urlaub halber Tag", J3="halber Arbeitstag"),H3/2,0))</f>
        <v>0</v>
      </c>
      <c r="H3" s="27">
        <f ca="1">IF(P3&lt;&gt;"",P3,IF(OR(C3="Feiertag",A3&lt;Gesamt!$B$11,A3&gt;Gesamt!$B$13,),0,INDIRECT("M"&amp;WEEKDAY(A3,2)+19)))</f>
        <v>8</v>
      </c>
      <c r="I3" s="27">
        <f t="shared" ref="I3:I32" si="2">IF(OR(C3="Überstundenabbau",C3="Urlaub halber Tag",E3&lt;&gt;""),G3-H3,0)</f>
        <v>0</v>
      </c>
      <c r="J3" s="7"/>
      <c r="L3" s="40" t="str">
        <f>Gesamt!A3</f>
        <v>Max Mustermann</v>
      </c>
      <c r="M3" s="40"/>
      <c r="N3" s="36"/>
      <c r="P3" s="7"/>
    </row>
    <row r="4" spans="1:20" x14ac:dyDescent="0.25">
      <c r="A4" s="29">
        <v>46025</v>
      </c>
      <c r="B4" t="str">
        <f t="shared" si="0"/>
        <v>Sa</v>
      </c>
      <c r="C4" s="26"/>
      <c r="G4" s="27">
        <f t="shared" si="1"/>
        <v>0</v>
      </c>
      <c r="H4" s="27">
        <f ca="1">IF(P4&lt;&gt;"",P4,IF(OR(C4="Feiertag",A4&lt;Gesamt!$B$11,A4&gt;Gesamt!$B$13,),0,INDIRECT("M"&amp;WEEKDAY(A4,2)+19)))</f>
        <v>0</v>
      </c>
      <c r="I4" s="27">
        <f t="shared" si="2"/>
        <v>0</v>
      </c>
      <c r="J4" s="7"/>
      <c r="N4" s="36"/>
      <c r="P4" s="7"/>
    </row>
    <row r="5" spans="1:20" x14ac:dyDescent="0.25">
      <c r="A5" s="29">
        <v>46026</v>
      </c>
      <c r="B5" t="str">
        <f t="shared" si="0"/>
        <v>So</v>
      </c>
      <c r="C5" s="26"/>
      <c r="G5" s="27">
        <f t="shared" si="1"/>
        <v>0</v>
      </c>
      <c r="H5" s="27">
        <f ca="1">IF(P5&lt;&gt;"",P5,IF(OR(C5="Feiertag",A5&lt;Gesamt!$B$11,A5&gt;Gesamt!$B$13,),0,INDIRECT("M"&amp;WEEKDAY(A5,2)+19)))</f>
        <v>0</v>
      </c>
      <c r="I5" s="27">
        <f t="shared" si="2"/>
        <v>0</v>
      </c>
      <c r="J5" s="7"/>
      <c r="K5" s="23"/>
      <c r="L5" s="1" t="s">
        <v>8</v>
      </c>
      <c r="M5" s="27">
        <f>SUM(I2:I32)</f>
        <v>0</v>
      </c>
      <c r="N5" s="36"/>
      <c r="P5" s="7"/>
    </row>
    <row r="6" spans="1:20" x14ac:dyDescent="0.25">
      <c r="A6" s="29">
        <v>46027</v>
      </c>
      <c r="B6" t="str">
        <f t="shared" si="0"/>
        <v>Mo</v>
      </c>
      <c r="G6" s="27">
        <f t="shared" si="1"/>
        <v>0</v>
      </c>
      <c r="H6" s="27">
        <f ca="1">IF(P6&lt;&gt;"",P6,IF(OR(C6="Feiertag",A6&lt;Gesamt!$B$11,A6&gt;Gesamt!$B$13,),0,INDIRECT("M"&amp;WEEKDAY(A6,2)+19)))</f>
        <v>8</v>
      </c>
      <c r="I6" s="27">
        <f t="shared" si="2"/>
        <v>0</v>
      </c>
      <c r="J6" s="7"/>
      <c r="N6" s="36"/>
      <c r="P6" s="7"/>
    </row>
    <row r="7" spans="1:20" x14ac:dyDescent="0.25">
      <c r="A7" s="29">
        <v>46028</v>
      </c>
      <c r="B7" t="str">
        <f t="shared" si="0"/>
        <v>Di</v>
      </c>
      <c r="G7" s="27">
        <f t="shared" si="1"/>
        <v>0</v>
      </c>
      <c r="H7" s="27">
        <f ca="1">IF(P7&lt;&gt;"",P7,IF(OR(C7="Feiertag",A7&lt;Gesamt!$B$11,A7&gt;Gesamt!$B$13,),0,INDIRECT("M"&amp;WEEKDAY(A7,2)+19)))</f>
        <v>8</v>
      </c>
      <c r="I7" s="27">
        <f t="shared" si="2"/>
        <v>0</v>
      </c>
      <c r="J7" s="7"/>
      <c r="L7" s="1" t="s">
        <v>60</v>
      </c>
      <c r="M7" s="27">
        <f>Gesamt!B9+Gesamt!E2-Gesamt!J2</f>
        <v>0</v>
      </c>
      <c r="N7" s="36"/>
      <c r="P7" s="7"/>
    </row>
    <row r="8" spans="1:20" x14ac:dyDescent="0.25">
      <c r="A8" s="29">
        <v>46029</v>
      </c>
      <c r="B8" t="str">
        <f t="shared" si="0"/>
        <v>Mi</v>
      </c>
      <c r="G8" s="27">
        <f t="shared" si="1"/>
        <v>0</v>
      </c>
      <c r="H8" s="27">
        <f ca="1">IF(P8&lt;&gt;"",P8,IF(OR(C8="Feiertag",A8&lt;Gesamt!$B$11,A8&gt;Gesamt!$B$13,),0,INDIRECT("M"&amp;WEEKDAY(A8,2)+19)))</f>
        <v>8</v>
      </c>
      <c r="I8" s="27">
        <f t="shared" si="2"/>
        <v>0</v>
      </c>
      <c r="J8" s="7"/>
      <c r="N8" s="36"/>
      <c r="P8" s="7"/>
    </row>
    <row r="9" spans="1:20" x14ac:dyDescent="0.25">
      <c r="A9" s="29">
        <v>46030</v>
      </c>
      <c r="B9" t="str">
        <f t="shared" si="0"/>
        <v>Do</v>
      </c>
      <c r="G9" s="27">
        <f t="shared" si="1"/>
        <v>0</v>
      </c>
      <c r="H9" s="27">
        <f ca="1">IF(P9&lt;&gt;"",P9,IF(OR(C9="Feiertag",A9&lt;Gesamt!$B$11,A9&gt;Gesamt!$B$13,),0,INDIRECT("M"&amp;WEEKDAY(A9,2)+19)))</f>
        <v>8</v>
      </c>
      <c r="I9" s="27">
        <f t="shared" si="2"/>
        <v>0</v>
      </c>
      <c r="J9" s="7"/>
      <c r="L9" s="1" t="s">
        <v>25</v>
      </c>
      <c r="M9">
        <f>COUNTIF(C2:C32,"krank")</f>
        <v>0</v>
      </c>
      <c r="N9" s="36"/>
      <c r="P9" s="7"/>
    </row>
    <row r="10" spans="1:20" x14ac:dyDescent="0.25">
      <c r="A10" s="29">
        <v>46031</v>
      </c>
      <c r="B10" t="str">
        <f t="shared" si="0"/>
        <v>Fr</v>
      </c>
      <c r="G10" s="27">
        <f t="shared" si="1"/>
        <v>0</v>
      </c>
      <c r="H10" s="27">
        <f ca="1">IF(P10&lt;&gt;"",P10,IF(OR(C10="Feiertag",A10&lt;Gesamt!$B$11,A10&gt;Gesamt!$B$13,),0,INDIRECT("M"&amp;WEEKDAY(A10,2)+19)))</f>
        <v>8</v>
      </c>
      <c r="I10" s="27">
        <f t="shared" si="2"/>
        <v>0</v>
      </c>
      <c r="J10" s="7"/>
      <c r="N10" s="36"/>
      <c r="P10" s="7"/>
    </row>
    <row r="11" spans="1:20" x14ac:dyDescent="0.25">
      <c r="A11" s="29">
        <v>46032</v>
      </c>
      <c r="B11" t="str">
        <f t="shared" si="0"/>
        <v>Sa</v>
      </c>
      <c r="G11" s="27">
        <f t="shared" si="1"/>
        <v>0</v>
      </c>
      <c r="H11" s="27">
        <f ca="1">IF(P11&lt;&gt;"",P11,IF(OR(C11="Feiertag",A11&lt;Gesamt!$B$11,A11&gt;Gesamt!$B$13,),0,INDIRECT("M"&amp;WEEKDAY(A11,2)+19)))</f>
        <v>0</v>
      </c>
      <c r="I11" s="27">
        <f t="shared" si="2"/>
        <v>0</v>
      </c>
      <c r="J11" s="7"/>
      <c r="L11" s="1" t="s">
        <v>58</v>
      </c>
      <c r="M11" s="28">
        <f>Gesamt!F2</f>
        <v>0</v>
      </c>
      <c r="N11" s="36"/>
      <c r="P11" s="7"/>
    </row>
    <row r="12" spans="1:20" x14ac:dyDescent="0.25">
      <c r="A12" s="29">
        <v>46033</v>
      </c>
      <c r="B12" t="str">
        <f t="shared" si="0"/>
        <v>So</v>
      </c>
      <c r="G12" s="27">
        <f t="shared" si="1"/>
        <v>0</v>
      </c>
      <c r="H12" s="27">
        <f ca="1">IF(P12&lt;&gt;"",P12,IF(OR(C12="Feiertag",A12&lt;Gesamt!$B$11,A12&gt;Gesamt!$B$13,),0,INDIRECT("M"&amp;WEEKDAY(A12,2)+19)))</f>
        <v>0</v>
      </c>
      <c r="I12" s="27">
        <f t="shared" si="2"/>
        <v>0</v>
      </c>
      <c r="J12" s="7"/>
      <c r="N12" s="36"/>
      <c r="P12" s="7"/>
    </row>
    <row r="13" spans="1:20" x14ac:dyDescent="0.25">
      <c r="A13" s="29">
        <v>46034</v>
      </c>
      <c r="B13" t="str">
        <f t="shared" si="0"/>
        <v>Mo</v>
      </c>
      <c r="G13" s="27">
        <f t="shared" si="1"/>
        <v>0</v>
      </c>
      <c r="H13" s="27">
        <f ca="1">IF(P13&lt;&gt;"",P13,IF(OR(C13="Feiertag",A13&lt;Gesamt!$B$11,A13&gt;Gesamt!$B$13,),0,INDIRECT("M"&amp;WEEKDAY(A13,2)+19)))</f>
        <v>8</v>
      </c>
      <c r="I13" s="27">
        <f t="shared" si="2"/>
        <v>0</v>
      </c>
      <c r="J13" s="7"/>
      <c r="L13" s="1" t="s">
        <v>26</v>
      </c>
      <c r="M13">
        <f>COUNTIF(C2:C32, "Urlaub")+COUNTIF(C2:C32,"Urlaub halber Tag")/2</f>
        <v>0</v>
      </c>
      <c r="N13" s="36"/>
      <c r="P13" s="7"/>
    </row>
    <row r="14" spans="1:20" x14ac:dyDescent="0.25">
      <c r="A14" s="29">
        <v>46035</v>
      </c>
      <c r="B14" t="str">
        <f t="shared" si="0"/>
        <v>Di</v>
      </c>
      <c r="G14" s="27">
        <f t="shared" si="1"/>
        <v>0</v>
      </c>
      <c r="H14" s="27">
        <f ca="1">IF(P14&lt;&gt;"",P14,IF(OR(C14="Feiertag",A14&lt;Gesamt!$B$11,A14&gt;Gesamt!$B$13,),0,INDIRECT("M"&amp;WEEKDAY(A14,2)+19)))</f>
        <v>8</v>
      </c>
      <c r="I14" s="27">
        <f t="shared" si="2"/>
        <v>0</v>
      </c>
      <c r="J14" s="7"/>
      <c r="N14" s="36"/>
      <c r="P14" s="7"/>
    </row>
    <row r="15" spans="1:20" x14ac:dyDescent="0.25">
      <c r="A15" s="29">
        <v>46036</v>
      </c>
      <c r="B15" t="str">
        <f t="shared" si="0"/>
        <v>Mi</v>
      </c>
      <c r="G15" s="27">
        <f t="shared" si="1"/>
        <v>0</v>
      </c>
      <c r="H15" s="27">
        <f ca="1">IF(P15&lt;&gt;"",P15,IF(OR(C15="Feiertag",A15&lt;Gesamt!$B$11,A15&gt;Gesamt!$B$13,),0,INDIRECT("M"&amp;WEEKDAY(A15,2)+19)))</f>
        <v>8</v>
      </c>
      <c r="I15" s="27">
        <f t="shared" si="2"/>
        <v>0</v>
      </c>
      <c r="J15" s="7"/>
      <c r="L15" s="1" t="s">
        <v>59</v>
      </c>
      <c r="M15">
        <f>Gesamt!B5+Gesamt!B7-Gesamt!G2</f>
        <v>30</v>
      </c>
      <c r="N15" s="36"/>
      <c r="P15" s="7"/>
    </row>
    <row r="16" spans="1:20" x14ac:dyDescent="0.25">
      <c r="A16" s="29">
        <v>46037</v>
      </c>
      <c r="B16" t="str">
        <f t="shared" si="0"/>
        <v>Do</v>
      </c>
      <c r="G16" s="27">
        <f t="shared" si="1"/>
        <v>0</v>
      </c>
      <c r="H16" s="27">
        <f ca="1">IF(P16&lt;&gt;"",P16,IF(OR(C16="Feiertag",A16&lt;Gesamt!$B$11,A16&gt;Gesamt!$B$13,),0,INDIRECT("M"&amp;WEEKDAY(A16,2)+19)))</f>
        <v>8</v>
      </c>
      <c r="I16" s="27">
        <f t="shared" si="2"/>
        <v>0</v>
      </c>
      <c r="J16" s="7"/>
      <c r="L16" s="2"/>
      <c r="N16" s="36"/>
      <c r="P16" s="7"/>
    </row>
    <row r="17" spans="1:16" x14ac:dyDescent="0.25">
      <c r="A17" s="29">
        <v>46038</v>
      </c>
      <c r="B17" t="str">
        <f t="shared" si="0"/>
        <v>Fr</v>
      </c>
      <c r="G17" s="27">
        <f t="shared" si="1"/>
        <v>0</v>
      </c>
      <c r="H17" s="27">
        <f ca="1">IF(P17&lt;&gt;"",P17,IF(OR(C17="Feiertag",A17&lt;Gesamt!$B$11,A17&gt;Gesamt!$B$13,),0,INDIRECT("M"&amp;WEEKDAY(A17,2)+19)))</f>
        <v>8</v>
      </c>
      <c r="I17" s="27">
        <f t="shared" si="2"/>
        <v>0</v>
      </c>
      <c r="J17" s="7"/>
      <c r="L17" s="1" t="s">
        <v>51</v>
      </c>
      <c r="M17" s="27">
        <f>SUM(G2:G32)</f>
        <v>0</v>
      </c>
      <c r="N17" s="36"/>
      <c r="P17" s="7"/>
    </row>
    <row r="18" spans="1:16" x14ac:dyDescent="0.25">
      <c r="A18" s="29">
        <v>46039</v>
      </c>
      <c r="B18" t="str">
        <f t="shared" si="0"/>
        <v>Sa</v>
      </c>
      <c r="G18" s="27">
        <f t="shared" si="1"/>
        <v>0</v>
      </c>
      <c r="H18" s="27">
        <f ca="1">IF(P18&lt;&gt;"",P18,IF(OR(C18="Feiertag",A18&lt;Gesamt!$B$11,A18&gt;Gesamt!$B$13,),0,INDIRECT("M"&amp;WEEKDAY(A18,2)+19)))</f>
        <v>0</v>
      </c>
      <c r="I18" s="27">
        <f t="shared" si="2"/>
        <v>0</v>
      </c>
      <c r="J18" s="7"/>
      <c r="N18" s="36"/>
      <c r="P18" s="7"/>
    </row>
    <row r="19" spans="1:16" x14ac:dyDescent="0.25">
      <c r="A19" s="29">
        <v>46040</v>
      </c>
      <c r="B19" t="str">
        <f t="shared" si="0"/>
        <v>So</v>
      </c>
      <c r="G19" s="27">
        <f t="shared" si="1"/>
        <v>0</v>
      </c>
      <c r="H19" s="27">
        <f ca="1">IF(P19&lt;&gt;"",P19,IF(OR(C19="Feiertag",A19&lt;Gesamt!$B$11,A19&gt;Gesamt!$B$13,),0,INDIRECT("M"&amp;WEEKDAY(A19,2)+19)))</f>
        <v>0</v>
      </c>
      <c r="I19" s="27">
        <f t="shared" si="2"/>
        <v>0</v>
      </c>
      <c r="J19" s="7"/>
      <c r="L19" s="13" t="s">
        <v>6</v>
      </c>
      <c r="N19" s="36"/>
      <c r="P19" s="7"/>
    </row>
    <row r="20" spans="1:16" x14ac:dyDescent="0.25">
      <c r="A20" s="29">
        <v>46041</v>
      </c>
      <c r="B20" t="str">
        <f t="shared" si="0"/>
        <v>Mo</v>
      </c>
      <c r="G20" s="27">
        <f t="shared" si="1"/>
        <v>0</v>
      </c>
      <c r="H20" s="27">
        <f ca="1">IF(P20&lt;&gt;"",P20,IF(OR(C20="Feiertag",A20&lt;Gesamt!$B$11,A20&gt;Gesamt!$B$13,),0,INDIRECT("M"&amp;WEEKDAY(A20,2)+19)))</f>
        <v>8</v>
      </c>
      <c r="I20" s="27">
        <f t="shared" si="2"/>
        <v>0</v>
      </c>
      <c r="J20" s="7"/>
      <c r="L20" s="6" t="s">
        <v>44</v>
      </c>
      <c r="M20" s="7">
        <f>Gesamt!C30</f>
        <v>8</v>
      </c>
      <c r="N20" s="36"/>
      <c r="P20" s="7"/>
    </row>
    <row r="21" spans="1:16" x14ac:dyDescent="0.25">
      <c r="A21" s="29">
        <v>46042</v>
      </c>
      <c r="B21" t="str">
        <f t="shared" si="0"/>
        <v>Di</v>
      </c>
      <c r="G21" s="27">
        <f t="shared" si="1"/>
        <v>0</v>
      </c>
      <c r="H21" s="27">
        <f ca="1">IF(P21&lt;&gt;"",P21,IF(OR(C21="Feiertag",A21&lt;Gesamt!$B$11,A21&gt;Gesamt!$B$13,),0,INDIRECT("M"&amp;WEEKDAY(A21,2)+19)))</f>
        <v>8</v>
      </c>
      <c r="I21" s="27">
        <f t="shared" si="2"/>
        <v>0</v>
      </c>
      <c r="J21" s="7"/>
      <c r="L21" s="6" t="s">
        <v>45</v>
      </c>
      <c r="M21" s="7">
        <f>Gesamt!C31</f>
        <v>8</v>
      </c>
      <c r="N21" s="36"/>
      <c r="P21" s="7"/>
    </row>
    <row r="22" spans="1:16" x14ac:dyDescent="0.25">
      <c r="A22" s="29">
        <v>46043</v>
      </c>
      <c r="B22" t="str">
        <f t="shared" si="0"/>
        <v>Mi</v>
      </c>
      <c r="G22" s="27">
        <f t="shared" si="1"/>
        <v>0</v>
      </c>
      <c r="H22" s="27">
        <f ca="1">IF(P22&lt;&gt;"",P22,IF(OR(C22="Feiertag",A22&lt;Gesamt!$B$11,A22&gt;Gesamt!$B$13,),0,INDIRECT("M"&amp;WEEKDAY(A22,2)+19)))</f>
        <v>8</v>
      </c>
      <c r="I22" s="27">
        <f t="shared" si="2"/>
        <v>0</v>
      </c>
      <c r="J22" s="7"/>
      <c r="L22" s="6" t="s">
        <v>46</v>
      </c>
      <c r="M22" s="7">
        <f>Gesamt!C32</f>
        <v>8</v>
      </c>
      <c r="N22" s="36"/>
      <c r="P22" s="7"/>
    </row>
    <row r="23" spans="1:16" x14ac:dyDescent="0.25">
      <c r="A23" s="29">
        <v>46044</v>
      </c>
      <c r="B23" t="str">
        <f t="shared" si="0"/>
        <v>Do</v>
      </c>
      <c r="G23" s="27">
        <f t="shared" si="1"/>
        <v>0</v>
      </c>
      <c r="H23" s="27">
        <f ca="1">IF(P23&lt;&gt;"",P23,IF(OR(C23="Feiertag",A23&lt;Gesamt!$B$11,A23&gt;Gesamt!$B$13,),0,INDIRECT("M"&amp;WEEKDAY(A23,2)+19)))</f>
        <v>8</v>
      </c>
      <c r="I23" s="27">
        <f t="shared" si="2"/>
        <v>0</v>
      </c>
      <c r="J23" s="7"/>
      <c r="L23" s="6" t="s">
        <v>47</v>
      </c>
      <c r="M23" s="7">
        <f>Gesamt!C33</f>
        <v>8</v>
      </c>
      <c r="N23" s="36"/>
      <c r="P23" s="7"/>
    </row>
    <row r="24" spans="1:16" x14ac:dyDescent="0.25">
      <c r="A24" s="29">
        <v>46045</v>
      </c>
      <c r="B24" t="str">
        <f t="shared" si="0"/>
        <v>Fr</v>
      </c>
      <c r="G24" s="27">
        <f t="shared" si="1"/>
        <v>0</v>
      </c>
      <c r="H24" s="27">
        <f ca="1">IF(P24&lt;&gt;"",P24,IF(OR(C24="Feiertag",A24&lt;Gesamt!$B$11,A24&gt;Gesamt!$B$13,),0,INDIRECT("M"&amp;WEEKDAY(A24,2)+19)))</f>
        <v>8</v>
      </c>
      <c r="I24" s="27">
        <f t="shared" si="2"/>
        <v>0</v>
      </c>
      <c r="J24" s="7"/>
      <c r="L24" s="6" t="s">
        <v>48</v>
      </c>
      <c r="M24" s="7">
        <f>Gesamt!C34</f>
        <v>8</v>
      </c>
      <c r="N24" s="36"/>
      <c r="P24" s="7"/>
    </row>
    <row r="25" spans="1:16" x14ac:dyDescent="0.25">
      <c r="A25" s="29">
        <v>46046</v>
      </c>
      <c r="B25" t="str">
        <f t="shared" si="0"/>
        <v>Sa</v>
      </c>
      <c r="G25" s="27">
        <f t="shared" si="1"/>
        <v>0</v>
      </c>
      <c r="H25" s="27">
        <f ca="1">IF(P25&lt;&gt;"",P25,IF(OR(C25="Feiertag",A25&lt;Gesamt!$B$11,A25&gt;Gesamt!$B$13,),0,INDIRECT("M"&amp;WEEKDAY(A25,2)+19)))</f>
        <v>0</v>
      </c>
      <c r="I25" s="27">
        <f t="shared" si="2"/>
        <v>0</v>
      </c>
      <c r="J25" s="7"/>
      <c r="L25" s="6" t="s">
        <v>49</v>
      </c>
      <c r="M25" s="7">
        <f>Gesamt!C35</f>
        <v>0</v>
      </c>
      <c r="N25" s="36"/>
      <c r="P25" s="7"/>
    </row>
    <row r="26" spans="1:16" x14ac:dyDescent="0.25">
      <c r="A26" s="29">
        <v>46047</v>
      </c>
      <c r="B26" t="str">
        <f t="shared" si="0"/>
        <v>So</v>
      </c>
      <c r="G26" s="27">
        <f t="shared" si="1"/>
        <v>0</v>
      </c>
      <c r="H26" s="27">
        <f ca="1">IF(P26&lt;&gt;"",P26,IF(OR(C26="Feiertag",A26&lt;Gesamt!$B$11,A26&gt;Gesamt!$B$13,),0,INDIRECT("M"&amp;WEEKDAY(A26,2)+19)))</f>
        <v>0</v>
      </c>
      <c r="I26" s="27">
        <f>IF(OR(C26="Überstundenabbau",C26="Urlaub halber Tag",E26&lt;&gt;""),G26-H26,0)</f>
        <v>0</v>
      </c>
      <c r="J26" s="7"/>
      <c r="L26" s="6" t="s">
        <v>50</v>
      </c>
      <c r="M26" s="7">
        <f>Gesamt!C36</f>
        <v>0</v>
      </c>
      <c r="N26" s="36"/>
      <c r="P26" s="7"/>
    </row>
    <row r="27" spans="1:16" x14ac:dyDescent="0.25">
      <c r="A27" s="29">
        <v>46048</v>
      </c>
      <c r="B27" t="str">
        <f t="shared" si="0"/>
        <v>Mo</v>
      </c>
      <c r="G27" s="27">
        <f t="shared" si="1"/>
        <v>0</v>
      </c>
      <c r="H27" s="27">
        <f ca="1">IF(P27&lt;&gt;"",P27,IF(OR(C27="Feiertag",A27&lt;Gesamt!$B$11,A27&gt;Gesamt!$B$13,),0,INDIRECT("M"&amp;WEEKDAY(A27,2)+19)))</f>
        <v>8</v>
      </c>
      <c r="I27" s="27">
        <f t="shared" si="2"/>
        <v>0</v>
      </c>
      <c r="J27" s="7"/>
      <c r="L27" s="13" t="s">
        <v>55</v>
      </c>
      <c r="M27" s="27">
        <f>SUM(M20:M26)</f>
        <v>40</v>
      </c>
      <c r="N27" s="36"/>
      <c r="P27" s="7"/>
    </row>
    <row r="28" spans="1:16" x14ac:dyDescent="0.25">
      <c r="A28" s="29">
        <v>46049</v>
      </c>
      <c r="B28" t="str">
        <f t="shared" si="0"/>
        <v>Di</v>
      </c>
      <c r="G28" s="27">
        <f t="shared" si="1"/>
        <v>0</v>
      </c>
      <c r="H28" s="27">
        <f ca="1">IF(P28&lt;&gt;"",P28,IF(OR(C28="Feiertag",A28&lt;Gesamt!$B$11,A28&gt;Gesamt!$B$13,),0,INDIRECT("M"&amp;WEEKDAY(A28,2)+19)))</f>
        <v>8</v>
      </c>
      <c r="I28" s="27">
        <f t="shared" si="2"/>
        <v>0</v>
      </c>
      <c r="J28" s="7"/>
      <c r="N28" s="36"/>
      <c r="P28" s="7"/>
    </row>
    <row r="29" spans="1:16" x14ac:dyDescent="0.25">
      <c r="A29" s="29">
        <v>46050</v>
      </c>
      <c r="B29" t="str">
        <f t="shared" si="0"/>
        <v>Mi</v>
      </c>
      <c r="G29" s="27">
        <f t="shared" si="1"/>
        <v>0</v>
      </c>
      <c r="H29" s="27">
        <f ca="1">IF(P29&lt;&gt;"",P29,IF(OR(C29="Feiertag",A29&lt;Gesamt!$B$11,A29&gt;Gesamt!$B$13,),0,INDIRECT("M"&amp;WEEKDAY(A29,2)+19)))</f>
        <v>8</v>
      </c>
      <c r="I29" s="27">
        <f>IF(OR(C29="Überstundenabbau",C29="Urlaub halber Tag",E29&lt;&gt;""),G29-H29,0)</f>
        <v>0</v>
      </c>
      <c r="J29" s="7"/>
      <c r="N29" s="36"/>
      <c r="P29" s="7"/>
    </row>
    <row r="30" spans="1:16" x14ac:dyDescent="0.25">
      <c r="A30" s="29">
        <v>46051</v>
      </c>
      <c r="B30" t="str">
        <f t="shared" si="0"/>
        <v>Do</v>
      </c>
      <c r="G30" s="27">
        <f t="shared" si="1"/>
        <v>0</v>
      </c>
      <c r="H30" s="27">
        <f ca="1">IF(P30&lt;&gt;"",P30,IF(OR(C30="Feiertag",A30&lt;Gesamt!$B$11,A30&gt;Gesamt!$B$13,),0,INDIRECT("M"&amp;WEEKDAY(A30,2)+19)))</f>
        <v>8</v>
      </c>
      <c r="I30" s="27">
        <f t="shared" si="2"/>
        <v>0</v>
      </c>
      <c r="J30" s="7"/>
      <c r="N30" s="36"/>
      <c r="P30" s="7"/>
    </row>
    <row r="31" spans="1:16" x14ac:dyDescent="0.25">
      <c r="A31" s="29">
        <v>46052</v>
      </c>
      <c r="B31" t="str">
        <f t="shared" si="0"/>
        <v>Fr</v>
      </c>
      <c r="G31" s="27">
        <f t="shared" si="1"/>
        <v>0</v>
      </c>
      <c r="H31" s="27">
        <f ca="1">IF(P31&lt;&gt;"",P31,IF(OR(C31="Feiertag",A31&lt;Gesamt!$B$11,A31&gt;Gesamt!$B$13,),0,INDIRECT("M"&amp;WEEKDAY(A31,2)+19)))</f>
        <v>8</v>
      </c>
      <c r="I31" s="27">
        <f t="shared" si="2"/>
        <v>0</v>
      </c>
      <c r="J31" s="7"/>
      <c r="N31" s="36"/>
      <c r="P31" s="7"/>
    </row>
    <row r="32" spans="1:16" x14ac:dyDescent="0.25">
      <c r="A32" s="29">
        <v>46053</v>
      </c>
      <c r="B32" t="str">
        <f t="shared" si="0"/>
        <v>Sa</v>
      </c>
      <c r="G32" s="27">
        <f t="shared" si="1"/>
        <v>0</v>
      </c>
      <c r="H32" s="27">
        <f ca="1">IF(P32&lt;&gt;"",P32,IF(OR(C32="Feiertag",A32&lt;Gesamt!$B$11,A32&gt;Gesamt!$B$13,),0,INDIRECT("M"&amp;WEEKDAY(A32,2)+19)))</f>
        <v>0</v>
      </c>
      <c r="I32" s="27">
        <f t="shared" si="2"/>
        <v>0</v>
      </c>
      <c r="J32" s="7"/>
      <c r="N32" s="36"/>
      <c r="P32" s="7"/>
    </row>
  </sheetData>
  <sheetProtection algorithmName="SHA-512" hashValue="cApNH24RJ+ard/CYbCg4SDi3z7yP3J6Xg0fT6lY8mfUu5T7Vv7dHRy69YUSGGqJ11FGFsUGYfY+DuOosbRercQ==" saltValue="lE3i2ExiGbe/aM0OjhStWw==" spinCount="100000" sheet="1" objects="1" scenarios="1" formatCells="0" formatColumns="0" formatRows="0" selectLockedCells="1"/>
  <mergeCells count="1">
    <mergeCell ref="L3:M3"/>
  </mergeCells>
  <phoneticPr fontId="0" type="noConversion"/>
  <conditionalFormatting sqref="A2:J32">
    <cfRule type="expression" dxfId="23" priority="1">
      <formula>$C2="Feiertag"</formula>
    </cfRule>
    <cfRule type="expression" dxfId="22" priority="2">
      <formula>WEEKDAY($A2,2)&gt;=6</formula>
    </cfRule>
  </conditionalFormatting>
  <pageMargins left="0.7" right="0.7" top="0.78740157499999996" bottom="0.78740157499999996" header="0.3" footer="0.3"/>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19BBD62-FC8E-4948-85E8-9D41EC27BF3A}">
          <x14:formula1>
            <xm:f>Anleitung!$U$1:$U$6</xm:f>
          </x14:formula1>
          <xm:sqref>C2:C32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4"/>
    <pageSetUpPr fitToPage="1"/>
  </sheetPr>
  <dimension ref="A1:P32"/>
  <sheetViews>
    <sheetView zoomScaleNormal="100" workbookViewId="0">
      <selection activeCell="K41" sqref="K41"/>
    </sheetView>
  </sheetViews>
  <sheetFormatPr baseColWidth="10" defaultRowHeight="15" x14ac:dyDescent="0.25"/>
  <cols>
    <col min="1" max="1" width="7.28515625" style="2" bestFit="1" customWidth="1"/>
    <col min="2" max="2" width="4" style="2" bestFit="1" customWidth="1"/>
    <col min="3" max="3" width="21.28515625" style="2" bestFit="1" customWidth="1"/>
    <col min="4" max="4" width="9.42578125" style="24" bestFit="1" customWidth="1"/>
    <col min="5" max="5" width="7" style="24" bestFit="1" customWidth="1"/>
    <col min="6" max="6" width="6.28515625" style="24"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2" customFormat="1" ht="15" customHeight="1" x14ac:dyDescent="0.25">
      <c r="A1" s="19" t="s">
        <v>0</v>
      </c>
      <c r="B1" s="19" t="s">
        <v>1</v>
      </c>
      <c r="C1" s="19" t="s">
        <v>37</v>
      </c>
      <c r="D1" s="20" t="s">
        <v>2</v>
      </c>
      <c r="E1" s="20" t="s">
        <v>3</v>
      </c>
      <c r="F1" s="20" t="s">
        <v>4</v>
      </c>
      <c r="G1" s="21" t="s">
        <v>5</v>
      </c>
      <c r="H1" s="20" t="s">
        <v>61</v>
      </c>
      <c r="I1" s="20" t="s">
        <v>7</v>
      </c>
      <c r="J1" s="20" t="s">
        <v>36</v>
      </c>
      <c r="L1" s="38" t="str">
        <f>TEXT(A2,"MMMM")&amp;" "&amp;YEAR(A2)</f>
        <v>Februar 2026</v>
      </c>
      <c r="N1" s="35"/>
      <c r="P1" s="34" t="s">
        <v>57</v>
      </c>
    </row>
    <row r="2" spans="1:16" x14ac:dyDescent="0.25">
      <c r="A2" s="29">
        <v>46054</v>
      </c>
      <c r="B2" t="str">
        <f>TEXT(A2,"TTT")</f>
        <v>So</v>
      </c>
      <c r="G2" s="27">
        <f>IF(OR(C2="krank",C2="Urlaub",C2="Sonderurlaub"), H2,IF(D2&lt;=E2,(E2-D2-F2)*24,(1-D2+E2-F2)*24)+IF(C2= "Urlaub halber Tag",H2/2,0)+IF(AND(C2="Urlaub halber Tag", J2="halber Arbeitstag"),H2/2,0))</f>
        <v>0</v>
      </c>
      <c r="H2" s="27">
        <f ca="1">IF(P2&lt;&gt;"",P2,IF(OR(C2="Feiertag",A2&lt;Gesamt!$B$11,A2&gt;Gesamt!$B$13,),0,INDIRECT("M"&amp;WEEKDAY(A2,2)+19)))</f>
        <v>0</v>
      </c>
      <c r="I2" s="27">
        <f>IF(OR(C2="Überstundenabbau",C2="Urlaub halber Tag",E2&lt;&gt;""),G2-H2,0)</f>
        <v>0</v>
      </c>
      <c r="J2" s="7"/>
      <c r="L2" s="25"/>
      <c r="N2" s="36"/>
      <c r="P2" s="7"/>
    </row>
    <row r="3" spans="1:16" x14ac:dyDescent="0.25">
      <c r="A3" s="29">
        <v>46055</v>
      </c>
      <c r="B3" t="str">
        <f t="shared" ref="B3:B29" si="0">TEXT(A3,"TTT")</f>
        <v>Mo</v>
      </c>
      <c r="G3" s="27">
        <f t="shared" ref="G3:G29" si="1">IF(OR(C3="krank",C3="Urlaub",C3="Sonderurlaub"), H3,IF(D3&lt;=E3,(E3-D3-F3)*24,(1-D3+E3-F3)*24)+IF(C3= "Urlaub halber Tag",H3/2,0)+IF(AND(C3="Urlaub halber Tag", J3="halber Arbeitstag"),H3/2,0))</f>
        <v>0</v>
      </c>
      <c r="H3" s="27">
        <f ca="1">IF(P3&lt;&gt;"",P3,IF(OR(C3="Feiertag",A3&lt;Gesamt!$B$11,A3&gt;Gesamt!$B$13,),0,INDIRECT("M"&amp;WEEKDAY(A3,2)+19)))</f>
        <v>8</v>
      </c>
      <c r="I3" s="27">
        <f t="shared" ref="I3:I29" si="2">IF(OR(C3="Überstundenabbau",C3="Urlaub halber Tag",E3&lt;&gt;""),G3-H3,0)</f>
        <v>0</v>
      </c>
      <c r="J3" s="7"/>
      <c r="L3" s="40" t="str">
        <f>Gesamt!A3</f>
        <v>Max Mustermann</v>
      </c>
      <c r="M3" s="40"/>
      <c r="N3" s="36"/>
      <c r="P3" s="7"/>
    </row>
    <row r="4" spans="1:16" x14ac:dyDescent="0.25">
      <c r="A4" s="29">
        <v>46056</v>
      </c>
      <c r="B4" t="str">
        <f t="shared" si="0"/>
        <v>Di</v>
      </c>
      <c r="G4" s="27">
        <f t="shared" si="1"/>
        <v>0</v>
      </c>
      <c r="H4" s="27">
        <f ca="1">IF(P4&lt;&gt;"",P4,IF(OR(C4="Feiertag",A4&lt;Gesamt!$B$11,A4&gt;Gesamt!$B$13,),0,INDIRECT("M"&amp;WEEKDAY(A4,2)+19)))</f>
        <v>8</v>
      </c>
      <c r="I4" s="27">
        <f t="shared" si="2"/>
        <v>0</v>
      </c>
      <c r="J4" s="7"/>
      <c r="N4" s="36"/>
      <c r="P4" s="7"/>
    </row>
    <row r="5" spans="1:16" x14ac:dyDescent="0.25">
      <c r="A5" s="29">
        <v>46057</v>
      </c>
      <c r="B5" t="str">
        <f t="shared" si="0"/>
        <v>Mi</v>
      </c>
      <c r="G5" s="27">
        <f t="shared" si="1"/>
        <v>0</v>
      </c>
      <c r="H5" s="27">
        <f ca="1">IF(P5&lt;&gt;"",P5,IF(OR(C5="Feiertag",A5&lt;Gesamt!$B$11,A5&gt;Gesamt!$B$13,),0,INDIRECT("M"&amp;WEEKDAY(A5,2)+19)))</f>
        <v>8</v>
      </c>
      <c r="I5" s="27">
        <f t="shared" si="2"/>
        <v>0</v>
      </c>
      <c r="J5" s="7"/>
      <c r="K5" s="23"/>
      <c r="L5" s="1" t="s">
        <v>8</v>
      </c>
      <c r="M5" s="27">
        <f>SUM(I2:I32)</f>
        <v>0</v>
      </c>
      <c r="N5" s="36"/>
      <c r="P5" s="7"/>
    </row>
    <row r="6" spans="1:16" x14ac:dyDescent="0.25">
      <c r="A6" s="29">
        <v>46058</v>
      </c>
      <c r="B6" t="str">
        <f t="shared" si="0"/>
        <v>Do</v>
      </c>
      <c r="G6" s="27">
        <f t="shared" si="1"/>
        <v>0</v>
      </c>
      <c r="H6" s="27">
        <f ca="1">IF(P6&lt;&gt;"",P6,IF(OR(C6="Feiertag",A6&lt;Gesamt!$B$11,A6&gt;Gesamt!$B$13,),0,INDIRECT("M"&amp;WEEKDAY(A6,2)+19)))</f>
        <v>8</v>
      </c>
      <c r="I6" s="27">
        <f t="shared" si="2"/>
        <v>0</v>
      </c>
      <c r="J6" s="7"/>
      <c r="L6" s="25"/>
      <c r="N6" s="36"/>
      <c r="P6" s="7"/>
    </row>
    <row r="7" spans="1:16" x14ac:dyDescent="0.25">
      <c r="A7" s="29">
        <v>46059</v>
      </c>
      <c r="B7" t="str">
        <f t="shared" si="0"/>
        <v>Fr</v>
      </c>
      <c r="G7" s="27">
        <f t="shared" si="1"/>
        <v>0</v>
      </c>
      <c r="H7" s="27">
        <f ca="1">IF(P7&lt;&gt;"",P7,IF(OR(C7="Feiertag",A7&lt;Gesamt!$B$11,A7&gt;Gesamt!$B$13,),0,INDIRECT("M"&amp;WEEKDAY(A7,2)+19)))</f>
        <v>8</v>
      </c>
      <c r="I7" s="27">
        <f t="shared" si="2"/>
        <v>0</v>
      </c>
      <c r="J7" s="7"/>
      <c r="L7" s="1" t="s">
        <v>60</v>
      </c>
      <c r="M7" s="27">
        <f>Gesamt!B9+SUM(Gesamt!E2:E3)-SUM(Gesamt!J2:J3)</f>
        <v>0</v>
      </c>
      <c r="N7" s="36"/>
      <c r="P7" s="7"/>
    </row>
    <row r="8" spans="1:16" x14ac:dyDescent="0.25">
      <c r="A8" s="29">
        <v>46060</v>
      </c>
      <c r="B8" t="str">
        <f t="shared" si="0"/>
        <v>Sa</v>
      </c>
      <c r="G8" s="27">
        <f t="shared" si="1"/>
        <v>0</v>
      </c>
      <c r="H8" s="27">
        <f ca="1">IF(P8&lt;&gt;"",P8,IF(OR(C8="Feiertag",A8&lt;Gesamt!$B$11,A8&gt;Gesamt!$B$13,),0,INDIRECT("M"&amp;WEEKDAY(A8,2)+19)))</f>
        <v>0</v>
      </c>
      <c r="I8" s="27">
        <f t="shared" si="2"/>
        <v>0</v>
      </c>
      <c r="J8" s="7"/>
      <c r="L8" s="25"/>
      <c r="N8" s="36"/>
      <c r="P8" s="7"/>
    </row>
    <row r="9" spans="1:16" x14ac:dyDescent="0.25">
      <c r="A9" s="29">
        <v>46061</v>
      </c>
      <c r="B9" t="str">
        <f t="shared" si="0"/>
        <v>So</v>
      </c>
      <c r="G9" s="27">
        <f t="shared" si="1"/>
        <v>0</v>
      </c>
      <c r="H9" s="27">
        <f ca="1">IF(P9&lt;&gt;"",P9,IF(OR(C9="Feiertag",A9&lt;Gesamt!$B$11,A9&gt;Gesamt!$B$13,),0,INDIRECT("M"&amp;WEEKDAY(A9,2)+19)))</f>
        <v>0</v>
      </c>
      <c r="I9" s="27">
        <f t="shared" si="2"/>
        <v>0</v>
      </c>
      <c r="J9" s="7"/>
      <c r="L9" s="1" t="s">
        <v>25</v>
      </c>
      <c r="M9">
        <f>COUNTIF(C2:C32,"krank")</f>
        <v>0</v>
      </c>
      <c r="N9" s="36"/>
      <c r="P9" s="7"/>
    </row>
    <row r="10" spans="1:16" x14ac:dyDescent="0.25">
      <c r="A10" s="29">
        <v>46062</v>
      </c>
      <c r="B10" t="str">
        <f t="shared" si="0"/>
        <v>Mo</v>
      </c>
      <c r="G10" s="27">
        <f t="shared" si="1"/>
        <v>0</v>
      </c>
      <c r="H10" s="27">
        <f ca="1">IF(P10&lt;&gt;"",P10,IF(OR(C10="Feiertag",A10&lt;Gesamt!$B$11,A10&gt;Gesamt!$B$13,),0,INDIRECT("M"&amp;WEEKDAY(A10,2)+19)))</f>
        <v>8</v>
      </c>
      <c r="I10" s="27">
        <f t="shared" si="2"/>
        <v>0</v>
      </c>
      <c r="J10" s="7"/>
      <c r="L10" s="25"/>
      <c r="N10" s="36"/>
      <c r="P10" s="7"/>
    </row>
    <row r="11" spans="1:16" x14ac:dyDescent="0.25">
      <c r="A11" s="29">
        <v>46063</v>
      </c>
      <c r="B11" t="str">
        <f t="shared" si="0"/>
        <v>Di</v>
      </c>
      <c r="G11" s="27">
        <f t="shared" si="1"/>
        <v>0</v>
      </c>
      <c r="H11" s="27">
        <f ca="1">IF(P11&lt;&gt;"",P11,IF(OR(C11="Feiertag",A11&lt;Gesamt!$B$11,A11&gt;Gesamt!$B$13,),0,INDIRECT("M"&amp;WEEKDAY(A11,2)+19)))</f>
        <v>8</v>
      </c>
      <c r="I11" s="27">
        <f t="shared" si="2"/>
        <v>0</v>
      </c>
      <c r="J11" s="7"/>
      <c r="L11" s="1" t="s">
        <v>58</v>
      </c>
      <c r="M11" s="28">
        <f>SUM(Gesamt!F2:F3)</f>
        <v>0</v>
      </c>
      <c r="N11" s="36"/>
      <c r="P11" s="7"/>
    </row>
    <row r="12" spans="1:16" x14ac:dyDescent="0.25">
      <c r="A12" s="29">
        <v>46064</v>
      </c>
      <c r="B12" t="str">
        <f t="shared" si="0"/>
        <v>Mi</v>
      </c>
      <c r="G12" s="27">
        <f t="shared" si="1"/>
        <v>0</v>
      </c>
      <c r="H12" s="27">
        <f ca="1">IF(P12&lt;&gt;"",P12,IF(OR(C12="Feiertag",A12&lt;Gesamt!$B$11,A12&gt;Gesamt!$B$13,),0,INDIRECT("M"&amp;WEEKDAY(A12,2)+19)))</f>
        <v>8</v>
      </c>
      <c r="I12" s="27">
        <f t="shared" si="2"/>
        <v>0</v>
      </c>
      <c r="J12" s="7"/>
      <c r="L12" s="25"/>
      <c r="N12" s="36"/>
      <c r="P12" s="7"/>
    </row>
    <row r="13" spans="1:16" x14ac:dyDescent="0.25">
      <c r="A13" s="29">
        <v>46065</v>
      </c>
      <c r="B13" t="str">
        <f t="shared" si="0"/>
        <v>Do</v>
      </c>
      <c r="G13" s="27">
        <f t="shared" si="1"/>
        <v>0</v>
      </c>
      <c r="H13" s="27">
        <f ca="1">IF(P13&lt;&gt;"",P13,IF(OR(C13="Feiertag",A13&lt;Gesamt!$B$11,A13&gt;Gesamt!$B$13,),0,INDIRECT("M"&amp;WEEKDAY(A13,2)+19)))</f>
        <v>8</v>
      </c>
      <c r="I13" s="27">
        <f t="shared" si="2"/>
        <v>0</v>
      </c>
      <c r="J13" s="7"/>
      <c r="L13" s="1" t="s">
        <v>26</v>
      </c>
      <c r="M13">
        <f>COUNTIF(C2:C32, "Urlaub")+COUNTIF(C2:C32,"Urlaub halber Tag")/2</f>
        <v>0</v>
      </c>
      <c r="N13" s="36"/>
      <c r="P13" s="7"/>
    </row>
    <row r="14" spans="1:16" x14ac:dyDescent="0.25">
      <c r="A14" s="29">
        <v>46066</v>
      </c>
      <c r="B14" t="str">
        <f t="shared" si="0"/>
        <v>Fr</v>
      </c>
      <c r="G14" s="27">
        <f t="shared" si="1"/>
        <v>0</v>
      </c>
      <c r="H14" s="27">
        <f ca="1">IF(P14&lt;&gt;"",P14,IF(OR(C14="Feiertag",A14&lt;Gesamt!$B$11,A14&gt;Gesamt!$B$13,),0,INDIRECT("M"&amp;WEEKDAY(A14,2)+19)))</f>
        <v>8</v>
      </c>
      <c r="I14" s="27">
        <f t="shared" si="2"/>
        <v>0</v>
      </c>
      <c r="J14" s="7"/>
      <c r="L14" s="25"/>
      <c r="N14" s="36"/>
      <c r="P14" s="7"/>
    </row>
    <row r="15" spans="1:16" x14ac:dyDescent="0.25">
      <c r="A15" s="29">
        <v>46067</v>
      </c>
      <c r="B15" t="str">
        <f t="shared" si="0"/>
        <v>Sa</v>
      </c>
      <c r="G15" s="27">
        <f t="shared" si="1"/>
        <v>0</v>
      </c>
      <c r="H15" s="27">
        <f ca="1">IF(P15&lt;&gt;"",P15,IF(OR(C15="Feiertag",A15&lt;Gesamt!$B$11,A15&gt;Gesamt!$B$13,),0,INDIRECT("M"&amp;WEEKDAY(A15,2)+19)))</f>
        <v>0</v>
      </c>
      <c r="I15" s="27">
        <f t="shared" si="2"/>
        <v>0</v>
      </c>
      <c r="J15" s="7"/>
      <c r="L15" s="1" t="s">
        <v>59</v>
      </c>
      <c r="M15">
        <f>Gesamt!B5+Gesamt!B7-SUM(Gesamt!G2:G3)</f>
        <v>30</v>
      </c>
      <c r="N15" s="36"/>
      <c r="P15" s="7"/>
    </row>
    <row r="16" spans="1:16" x14ac:dyDescent="0.25">
      <c r="A16" s="29">
        <v>46068</v>
      </c>
      <c r="B16" t="str">
        <f t="shared" si="0"/>
        <v>So</v>
      </c>
      <c r="G16" s="27">
        <f t="shared" si="1"/>
        <v>0</v>
      </c>
      <c r="H16" s="27">
        <f ca="1">IF(P16&lt;&gt;"",P16,IF(OR(C16="Feiertag",A16&lt;Gesamt!$B$11,A16&gt;Gesamt!$B$13,),0,INDIRECT("M"&amp;WEEKDAY(A16,2)+19)))</f>
        <v>0</v>
      </c>
      <c r="I16" s="27">
        <f t="shared" si="2"/>
        <v>0</v>
      </c>
      <c r="J16" s="7"/>
      <c r="N16" s="36"/>
      <c r="P16" s="7"/>
    </row>
    <row r="17" spans="1:16" x14ac:dyDescent="0.25">
      <c r="A17" s="29">
        <v>46069</v>
      </c>
      <c r="B17" t="str">
        <f t="shared" si="0"/>
        <v>Mo</v>
      </c>
      <c r="G17" s="27">
        <f t="shared" si="1"/>
        <v>0</v>
      </c>
      <c r="H17" s="27">
        <f ca="1">IF(P17&lt;&gt;"",P17,IF(OR(C17="Feiertag",A17&lt;Gesamt!$B$11,A17&gt;Gesamt!$B$13,),0,INDIRECT("M"&amp;WEEKDAY(A17,2)+19)))</f>
        <v>8</v>
      </c>
      <c r="I17" s="27">
        <f t="shared" si="2"/>
        <v>0</v>
      </c>
      <c r="J17" s="7"/>
      <c r="L17" s="1" t="s">
        <v>51</v>
      </c>
      <c r="M17" s="27">
        <f>SUM(G2:G32)</f>
        <v>0</v>
      </c>
      <c r="N17" s="36"/>
      <c r="P17" s="7"/>
    </row>
    <row r="18" spans="1:16" x14ac:dyDescent="0.25">
      <c r="A18" s="29">
        <v>46070</v>
      </c>
      <c r="B18" t="str">
        <f t="shared" si="0"/>
        <v>Di</v>
      </c>
      <c r="G18" s="27">
        <f t="shared" si="1"/>
        <v>0</v>
      </c>
      <c r="H18" s="27">
        <f ca="1">IF(P18&lt;&gt;"",P18,IF(OR(C18="Feiertag",A18&lt;Gesamt!$B$11,A18&gt;Gesamt!$B$13,),0,INDIRECT("M"&amp;WEEKDAY(A18,2)+19)))</f>
        <v>8</v>
      </c>
      <c r="I18" s="27">
        <f t="shared" si="2"/>
        <v>0</v>
      </c>
      <c r="J18" s="7"/>
      <c r="N18" s="36"/>
      <c r="P18" s="7"/>
    </row>
    <row r="19" spans="1:16" x14ac:dyDescent="0.25">
      <c r="A19" s="29">
        <v>46071</v>
      </c>
      <c r="B19" t="str">
        <f t="shared" si="0"/>
        <v>Mi</v>
      </c>
      <c r="G19" s="27">
        <f t="shared" si="1"/>
        <v>0</v>
      </c>
      <c r="H19" s="27">
        <f ca="1">IF(P19&lt;&gt;"",P19,IF(OR(C19="Feiertag",A19&lt;Gesamt!$B$11,A19&gt;Gesamt!$B$13,),0,INDIRECT("M"&amp;WEEKDAY(A19,2)+19)))</f>
        <v>8</v>
      </c>
      <c r="I19" s="27">
        <f t="shared" si="2"/>
        <v>0</v>
      </c>
      <c r="J19" s="7"/>
      <c r="L19" s="13" t="s">
        <v>6</v>
      </c>
      <c r="N19" s="36"/>
      <c r="P19" s="7"/>
    </row>
    <row r="20" spans="1:16" x14ac:dyDescent="0.25">
      <c r="A20" s="29">
        <v>46072</v>
      </c>
      <c r="B20" t="str">
        <f t="shared" si="0"/>
        <v>Do</v>
      </c>
      <c r="G20" s="27">
        <f t="shared" si="1"/>
        <v>0</v>
      </c>
      <c r="H20" s="27">
        <f ca="1">IF(P20&lt;&gt;"",P20,IF(OR(C20="Feiertag",A20&lt;Gesamt!$B$11,A20&gt;Gesamt!$B$13,),0,INDIRECT("M"&amp;WEEKDAY(A20,2)+19)))</f>
        <v>8</v>
      </c>
      <c r="I20" s="27">
        <f t="shared" si="2"/>
        <v>0</v>
      </c>
      <c r="J20" s="7"/>
      <c r="L20" s="6" t="s">
        <v>44</v>
      </c>
      <c r="M20" s="7">
        <f>Gesamt!C30</f>
        <v>8</v>
      </c>
      <c r="N20" s="36"/>
      <c r="P20" s="7"/>
    </row>
    <row r="21" spans="1:16" x14ac:dyDescent="0.25">
      <c r="A21" s="29">
        <v>46073</v>
      </c>
      <c r="B21" t="str">
        <f t="shared" si="0"/>
        <v>Fr</v>
      </c>
      <c r="G21" s="27">
        <f t="shared" si="1"/>
        <v>0</v>
      </c>
      <c r="H21" s="27">
        <f ca="1">IF(P21&lt;&gt;"",P21,IF(OR(C21="Feiertag",A21&lt;Gesamt!$B$11,A21&gt;Gesamt!$B$13,),0,INDIRECT("M"&amp;WEEKDAY(A21,2)+19)))</f>
        <v>8</v>
      </c>
      <c r="I21" s="27">
        <f t="shared" si="2"/>
        <v>0</v>
      </c>
      <c r="J21" s="7"/>
      <c r="L21" s="6" t="s">
        <v>45</v>
      </c>
      <c r="M21" s="7">
        <f>Gesamt!C31</f>
        <v>8</v>
      </c>
      <c r="N21" s="36"/>
      <c r="P21" s="7"/>
    </row>
    <row r="22" spans="1:16" x14ac:dyDescent="0.25">
      <c r="A22" s="29">
        <v>46074</v>
      </c>
      <c r="B22" t="str">
        <f t="shared" si="0"/>
        <v>Sa</v>
      </c>
      <c r="G22" s="27">
        <f t="shared" si="1"/>
        <v>0</v>
      </c>
      <c r="H22" s="27">
        <f ca="1">IF(P22&lt;&gt;"",P22,IF(OR(C22="Feiertag",A22&lt;Gesamt!$B$11,A22&gt;Gesamt!$B$13,),0,INDIRECT("M"&amp;WEEKDAY(A22,2)+19)))</f>
        <v>0</v>
      </c>
      <c r="I22" s="27">
        <f t="shared" si="2"/>
        <v>0</v>
      </c>
      <c r="J22" s="7"/>
      <c r="L22" s="6" t="s">
        <v>46</v>
      </c>
      <c r="M22" s="7">
        <f>Gesamt!C32</f>
        <v>8</v>
      </c>
      <c r="N22" s="36"/>
      <c r="P22" s="7"/>
    </row>
    <row r="23" spans="1:16" x14ac:dyDescent="0.25">
      <c r="A23" s="29">
        <v>46075</v>
      </c>
      <c r="B23" t="str">
        <f t="shared" si="0"/>
        <v>So</v>
      </c>
      <c r="G23" s="27">
        <f t="shared" si="1"/>
        <v>0</v>
      </c>
      <c r="H23" s="27">
        <f ca="1">IF(P23&lt;&gt;"",P23,IF(OR(C23="Feiertag",A23&lt;Gesamt!$B$11,A23&gt;Gesamt!$B$13,),0,INDIRECT("M"&amp;WEEKDAY(A23,2)+19)))</f>
        <v>0</v>
      </c>
      <c r="I23" s="27">
        <f t="shared" si="2"/>
        <v>0</v>
      </c>
      <c r="J23" s="7"/>
      <c r="L23" s="6" t="s">
        <v>47</v>
      </c>
      <c r="M23" s="7">
        <f>Gesamt!C33</f>
        <v>8</v>
      </c>
      <c r="N23" s="36"/>
      <c r="P23" s="7"/>
    </row>
    <row r="24" spans="1:16" x14ac:dyDescent="0.25">
      <c r="A24" s="29">
        <v>46076</v>
      </c>
      <c r="B24" t="str">
        <f t="shared" si="0"/>
        <v>Mo</v>
      </c>
      <c r="G24" s="27">
        <f t="shared" si="1"/>
        <v>0</v>
      </c>
      <c r="H24" s="27">
        <f ca="1">IF(P24&lt;&gt;"",P24,IF(OR(C24="Feiertag",A24&lt;Gesamt!$B$11,A24&gt;Gesamt!$B$13,),0,INDIRECT("M"&amp;WEEKDAY(A24,2)+19)))</f>
        <v>8</v>
      </c>
      <c r="I24" s="27">
        <f t="shared" si="2"/>
        <v>0</v>
      </c>
      <c r="J24" s="7"/>
      <c r="L24" s="6" t="s">
        <v>48</v>
      </c>
      <c r="M24" s="7">
        <f>Gesamt!C34</f>
        <v>8</v>
      </c>
      <c r="N24" s="36"/>
      <c r="P24" s="7"/>
    </row>
    <row r="25" spans="1:16" x14ac:dyDescent="0.25">
      <c r="A25" s="29">
        <v>46077</v>
      </c>
      <c r="B25" t="str">
        <f t="shared" si="0"/>
        <v>Di</v>
      </c>
      <c r="G25" s="27">
        <f t="shared" si="1"/>
        <v>0</v>
      </c>
      <c r="H25" s="27">
        <f ca="1">IF(P25&lt;&gt;"",P25,IF(OR(C25="Feiertag",A25&lt;Gesamt!$B$11,A25&gt;Gesamt!$B$13,),0,INDIRECT("M"&amp;WEEKDAY(A25,2)+19)))</f>
        <v>8</v>
      </c>
      <c r="I25" s="27">
        <f t="shared" si="2"/>
        <v>0</v>
      </c>
      <c r="J25" s="7"/>
      <c r="L25" s="6" t="s">
        <v>49</v>
      </c>
      <c r="M25" s="7">
        <f>Gesamt!C35</f>
        <v>0</v>
      </c>
      <c r="N25" s="36"/>
      <c r="P25" s="7"/>
    </row>
    <row r="26" spans="1:16" x14ac:dyDescent="0.25">
      <c r="A26" s="29">
        <v>46078</v>
      </c>
      <c r="B26" t="str">
        <f t="shared" si="0"/>
        <v>Mi</v>
      </c>
      <c r="G26" s="27">
        <f t="shared" si="1"/>
        <v>0</v>
      </c>
      <c r="H26" s="27">
        <f ca="1">IF(P26&lt;&gt;"",P26,IF(OR(C26="Feiertag",A26&lt;Gesamt!$B$11,A26&gt;Gesamt!$B$13,),0,INDIRECT("M"&amp;WEEKDAY(A26,2)+19)))</f>
        <v>8</v>
      </c>
      <c r="I26" s="27">
        <f t="shared" si="2"/>
        <v>0</v>
      </c>
      <c r="J26" s="7"/>
      <c r="L26" s="6" t="s">
        <v>50</v>
      </c>
      <c r="M26" s="7">
        <f>Gesamt!C36</f>
        <v>0</v>
      </c>
      <c r="N26" s="36"/>
      <c r="P26" s="7"/>
    </row>
    <row r="27" spans="1:16" x14ac:dyDescent="0.25">
      <c r="A27" s="29">
        <v>46079</v>
      </c>
      <c r="B27" t="str">
        <f t="shared" si="0"/>
        <v>Do</v>
      </c>
      <c r="G27" s="27">
        <f t="shared" si="1"/>
        <v>0</v>
      </c>
      <c r="H27" s="27">
        <f ca="1">IF(P27&lt;&gt;"",P27,IF(OR(C27="Feiertag",A27&lt;Gesamt!$B$11,A27&gt;Gesamt!$B$13,),0,INDIRECT("M"&amp;WEEKDAY(A27,2)+19)))</f>
        <v>8</v>
      </c>
      <c r="I27" s="27">
        <f t="shared" si="2"/>
        <v>0</v>
      </c>
      <c r="J27" s="7"/>
      <c r="L27" s="13" t="s">
        <v>55</v>
      </c>
      <c r="M27" s="27">
        <f>SUM(M20:M26)</f>
        <v>40</v>
      </c>
      <c r="N27" s="36"/>
      <c r="P27" s="7"/>
    </row>
    <row r="28" spans="1:16" x14ac:dyDescent="0.25">
      <c r="A28" s="29">
        <v>46080</v>
      </c>
      <c r="B28" t="str">
        <f t="shared" si="0"/>
        <v>Fr</v>
      </c>
      <c r="G28" s="27">
        <f t="shared" si="1"/>
        <v>0</v>
      </c>
      <c r="H28" s="27">
        <f ca="1">IF(P28&lt;&gt;"",P28,IF(OR(C28="Feiertag",A28&lt;Gesamt!$B$11,A28&gt;Gesamt!$B$13,),0,INDIRECT("M"&amp;WEEKDAY(A28,2)+19)))</f>
        <v>8</v>
      </c>
      <c r="I28" s="27">
        <f t="shared" si="2"/>
        <v>0</v>
      </c>
      <c r="J28" s="7"/>
      <c r="N28" s="36"/>
      <c r="P28" s="7"/>
    </row>
    <row r="29" spans="1:16" x14ac:dyDescent="0.25">
      <c r="A29" s="29">
        <v>46081</v>
      </c>
      <c r="B29" t="str">
        <f t="shared" si="0"/>
        <v>Sa</v>
      </c>
      <c r="G29" s="27">
        <f t="shared" si="1"/>
        <v>0</v>
      </c>
      <c r="H29" s="27">
        <f ca="1">IF(P29&lt;&gt;"",P29,IF(OR(C29="Feiertag",A29&lt;Gesamt!$B$11,A29&gt;Gesamt!$B$13,),0,INDIRECT("M"&amp;WEEKDAY(A29,2)+19)))</f>
        <v>0</v>
      </c>
      <c r="I29" s="27">
        <f t="shared" si="2"/>
        <v>0</v>
      </c>
      <c r="J29" s="7"/>
      <c r="N29" s="36"/>
      <c r="P29" s="7"/>
    </row>
    <row r="30" spans="1:16" x14ac:dyDescent="0.25">
      <c r="A30" s="29"/>
      <c r="B30"/>
      <c r="G30" s="27"/>
      <c r="H30" s="27"/>
      <c r="I30" s="27"/>
      <c r="J30" s="7"/>
      <c r="N30" s="36"/>
      <c r="P30" s="7"/>
    </row>
    <row r="31" spans="1:16" x14ac:dyDescent="0.25">
      <c r="A31" s="23"/>
      <c r="H31" s="7"/>
      <c r="I31" s="7"/>
      <c r="J31" s="7"/>
    </row>
    <row r="32" spans="1:16" x14ac:dyDescent="0.25">
      <c r="A32" s="23"/>
      <c r="H32" s="7"/>
      <c r="I32" s="7"/>
      <c r="J32" s="7"/>
    </row>
  </sheetData>
  <sheetProtection algorithmName="SHA-512" hashValue="t1PYfcrLEJeAkcM6OZikfsXQ+0dfTYe8e2ytE//+QLli+UVBdJluBddiyq0Ra21ztdXpS03lBGE6f7n4m7mZ/g==" saltValue="3brKQkS2tTGZY8gGoScS6A==" spinCount="100000" sheet="1" objects="1" scenarios="1" formatCells="0" formatColumns="0" formatRows="0" selectLockedCells="1"/>
  <mergeCells count="1">
    <mergeCell ref="L3:M3"/>
  </mergeCells>
  <phoneticPr fontId="0" type="noConversion"/>
  <conditionalFormatting sqref="A2:J29">
    <cfRule type="expression" dxfId="21" priority="1">
      <formula>$C2="Feiertag"</formula>
    </cfRule>
    <cfRule type="expression" dxfId="20" priority="2">
      <formula>WEEKDAY($A2,2)&gt;=6</formula>
    </cfRule>
  </conditionalFormatting>
  <pageMargins left="0.7" right="0.7" top="0.78740157499999996" bottom="0.78740157499999996" header="0.3" footer="0.3"/>
  <pageSetup paperSize="9" scale="94" orientation="landscape"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231D017-6428-47A9-A2E4-3F7579344A2C}">
          <x14:formula1>
            <xm:f>Anleitung!$U$1:$U$6</xm:f>
          </x14:formula1>
          <xm:sqref>C2:C29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6"/>
    <pageSetUpPr fitToPage="1"/>
  </sheetPr>
  <dimension ref="A1:P32"/>
  <sheetViews>
    <sheetView zoomScaleNormal="100" workbookViewId="0">
      <selection activeCell="K41" sqref="K41"/>
    </sheetView>
  </sheetViews>
  <sheetFormatPr baseColWidth="10" defaultRowHeight="15" x14ac:dyDescent="0.25"/>
  <cols>
    <col min="1" max="1" width="7.28515625" style="2" bestFit="1" customWidth="1"/>
    <col min="2" max="2" width="4" style="2" bestFit="1" customWidth="1"/>
    <col min="3" max="3" width="21.28515625" style="2" bestFit="1" customWidth="1"/>
    <col min="4" max="4" width="9.42578125" style="24" bestFit="1" customWidth="1"/>
    <col min="5" max="5" width="7" style="24" bestFit="1" customWidth="1"/>
    <col min="6" max="6" width="6.28515625" style="24"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2" customFormat="1" x14ac:dyDescent="0.25">
      <c r="A1" s="19" t="s">
        <v>0</v>
      </c>
      <c r="B1" s="19" t="s">
        <v>1</v>
      </c>
      <c r="C1" s="19" t="s">
        <v>37</v>
      </c>
      <c r="D1" s="20" t="s">
        <v>2</v>
      </c>
      <c r="E1" s="20" t="s">
        <v>3</v>
      </c>
      <c r="F1" s="20" t="s">
        <v>4</v>
      </c>
      <c r="G1" s="21" t="s">
        <v>5</v>
      </c>
      <c r="H1" s="20" t="s">
        <v>61</v>
      </c>
      <c r="I1" s="20" t="s">
        <v>7</v>
      </c>
      <c r="J1" s="20" t="s">
        <v>36</v>
      </c>
      <c r="L1" s="38" t="str">
        <f>TEXT(A2,"MMMM")&amp;" "&amp;YEAR(A2)</f>
        <v>März 2026</v>
      </c>
      <c r="N1" s="35"/>
      <c r="P1" s="34" t="s">
        <v>57</v>
      </c>
    </row>
    <row r="2" spans="1:16" x14ac:dyDescent="0.25">
      <c r="A2" s="29">
        <v>46082</v>
      </c>
      <c r="B2" t="str">
        <f>TEXT(A2,"TTT")</f>
        <v>So</v>
      </c>
      <c r="G2" s="27">
        <f>IF(OR(C2="krank",C2="Urlaub",C2="Sonderurlaub"), H2,IF(D2&lt;=E2,(E2-D2-F2)*24,(1-D2+E2-F2)*24)+IF(C2= "Urlaub halber Tag",H2/2,0)+IF(AND(C2="Urlaub halber Tag", J2="halber Arbeitstag"),H2/2,0))</f>
        <v>0</v>
      </c>
      <c r="H2" s="27">
        <f ca="1">IF(P2&lt;&gt;"",P2,IF(OR(C2="Feiertag",A2&lt;Gesamt!$B$11,A2&gt;Gesamt!$B$13,),0,INDIRECT("M"&amp;WEEKDAY(A2,2)+19)))</f>
        <v>0</v>
      </c>
      <c r="I2" s="27">
        <f>IF(OR(C2="Überstundenabbau",C2="Urlaub halber Tag",E2&lt;&gt;""),G2-H2,0)</f>
        <v>0</v>
      </c>
      <c r="J2" s="7"/>
      <c r="L2" s="25"/>
      <c r="N2" s="36"/>
      <c r="P2" s="7"/>
    </row>
    <row r="3" spans="1:16" x14ac:dyDescent="0.25">
      <c r="A3" s="29">
        <v>46083</v>
      </c>
      <c r="B3" t="str">
        <f t="shared" ref="B3:B32" si="0">TEXT(A3,"TTT")</f>
        <v>Mo</v>
      </c>
      <c r="G3" s="27">
        <f t="shared" ref="G3:G32" si="1">IF(OR(C3="krank",C3="Urlaub",C3="Sonderurlaub"), H3,IF(D3&lt;=E3,(E3-D3-F3)*24,(1-D3+E3-F3)*24)+IF(C3= "Urlaub halber Tag",H3/2,0)+IF(AND(C3="Urlaub halber Tag", J3="halber Arbeitstag"),H3/2,0))</f>
        <v>0</v>
      </c>
      <c r="H3" s="27">
        <f ca="1">IF(P3&lt;&gt;"",P3,IF(OR(C3="Feiertag",A3&lt;Gesamt!$B$11,A3&gt;Gesamt!$B$13,),0,INDIRECT("M"&amp;WEEKDAY(A3,2)+19)))</f>
        <v>8</v>
      </c>
      <c r="I3" s="27">
        <f t="shared" ref="I3:I32" si="2">IF(OR(C3="Überstundenabbau",C3="Urlaub halber Tag",E3&lt;&gt;""),G3-H3,0)</f>
        <v>0</v>
      </c>
      <c r="J3" s="7"/>
      <c r="L3" s="40" t="str">
        <f>Gesamt!A3</f>
        <v>Max Mustermann</v>
      </c>
      <c r="M3" s="40"/>
      <c r="N3" s="36"/>
      <c r="P3" s="7"/>
    </row>
    <row r="4" spans="1:16" x14ac:dyDescent="0.25">
      <c r="A4" s="29">
        <v>46084</v>
      </c>
      <c r="B4" t="str">
        <f t="shared" si="0"/>
        <v>Di</v>
      </c>
      <c r="G4" s="27">
        <f t="shared" si="1"/>
        <v>0</v>
      </c>
      <c r="H4" s="27">
        <f ca="1">IF(P4&lt;&gt;"",P4,IF(OR(C4="Feiertag",A4&lt;Gesamt!$B$11,A4&gt;Gesamt!$B$13,),0,INDIRECT("M"&amp;WEEKDAY(A4,2)+19)))</f>
        <v>8</v>
      </c>
      <c r="I4" s="27">
        <f t="shared" si="2"/>
        <v>0</v>
      </c>
      <c r="J4" s="7"/>
      <c r="N4" s="36"/>
      <c r="P4" s="7"/>
    </row>
    <row r="5" spans="1:16" x14ac:dyDescent="0.25">
      <c r="A5" s="29">
        <v>46085</v>
      </c>
      <c r="B5" t="str">
        <f t="shared" si="0"/>
        <v>Mi</v>
      </c>
      <c r="G5" s="27">
        <f t="shared" si="1"/>
        <v>0</v>
      </c>
      <c r="H5" s="27">
        <f ca="1">IF(P5&lt;&gt;"",P5,IF(OR(C5="Feiertag",A5&lt;Gesamt!$B$11,A5&gt;Gesamt!$B$13,),0,INDIRECT("M"&amp;WEEKDAY(A5,2)+19)))</f>
        <v>8</v>
      </c>
      <c r="I5" s="27">
        <f t="shared" si="2"/>
        <v>0</v>
      </c>
      <c r="J5" s="7"/>
      <c r="K5" s="23"/>
      <c r="L5" s="1" t="s">
        <v>8</v>
      </c>
      <c r="M5" s="27">
        <f>SUM(I2:I32)</f>
        <v>0</v>
      </c>
      <c r="N5" s="36"/>
      <c r="P5" s="7"/>
    </row>
    <row r="6" spans="1:16" x14ac:dyDescent="0.25">
      <c r="A6" s="29">
        <v>46086</v>
      </c>
      <c r="B6" t="str">
        <f t="shared" si="0"/>
        <v>Do</v>
      </c>
      <c r="G6" s="27">
        <f t="shared" si="1"/>
        <v>0</v>
      </c>
      <c r="H6" s="27">
        <f ca="1">IF(P6&lt;&gt;"",P6,IF(OR(C6="Feiertag",A6&lt;Gesamt!$B$11,A6&gt;Gesamt!$B$13,),0,INDIRECT("M"&amp;WEEKDAY(A6,2)+19)))</f>
        <v>8</v>
      </c>
      <c r="I6" s="27">
        <f t="shared" si="2"/>
        <v>0</v>
      </c>
      <c r="J6" s="7"/>
      <c r="L6" s="25"/>
      <c r="N6" s="36"/>
      <c r="P6" s="7"/>
    </row>
    <row r="7" spans="1:16" x14ac:dyDescent="0.25">
      <c r="A7" s="29">
        <v>46087</v>
      </c>
      <c r="B7" t="str">
        <f t="shared" si="0"/>
        <v>Fr</v>
      </c>
      <c r="G7" s="27">
        <f t="shared" si="1"/>
        <v>0</v>
      </c>
      <c r="H7" s="27">
        <f ca="1">IF(P7&lt;&gt;"",P7,IF(OR(C7="Feiertag",A7&lt;Gesamt!$B$11,A7&gt;Gesamt!$B$13,),0,INDIRECT("M"&amp;WEEKDAY(A7,2)+19)))</f>
        <v>8</v>
      </c>
      <c r="I7" s="27">
        <f t="shared" si="2"/>
        <v>0</v>
      </c>
      <c r="J7" s="7"/>
      <c r="L7" s="1" t="s">
        <v>60</v>
      </c>
      <c r="M7" s="27">
        <f>Gesamt!B9+SUM(Gesamt!E2:E4)-SUM(Gesamt!J2:J4)</f>
        <v>0</v>
      </c>
      <c r="N7" s="36"/>
      <c r="P7" s="7"/>
    </row>
    <row r="8" spans="1:16" x14ac:dyDescent="0.25">
      <c r="A8" s="29">
        <v>46088</v>
      </c>
      <c r="B8" t="str">
        <f t="shared" si="0"/>
        <v>Sa</v>
      </c>
      <c r="G8" s="27">
        <f t="shared" si="1"/>
        <v>0</v>
      </c>
      <c r="H8" s="27">
        <f ca="1">IF(P8&lt;&gt;"",P8,IF(OR(C8="Feiertag",A8&lt;Gesamt!$B$11,A8&gt;Gesamt!$B$13,),0,INDIRECT("M"&amp;WEEKDAY(A8,2)+19)))</f>
        <v>0</v>
      </c>
      <c r="I8" s="27">
        <f t="shared" si="2"/>
        <v>0</v>
      </c>
      <c r="J8" s="7"/>
      <c r="L8" s="25"/>
      <c r="N8" s="36"/>
      <c r="P8" s="7"/>
    </row>
    <row r="9" spans="1:16" x14ac:dyDescent="0.25">
      <c r="A9" s="29">
        <v>46089</v>
      </c>
      <c r="B9" t="str">
        <f t="shared" si="0"/>
        <v>So</v>
      </c>
      <c r="G9" s="27">
        <f t="shared" si="1"/>
        <v>0</v>
      </c>
      <c r="H9" s="27">
        <f ca="1">IF(P9&lt;&gt;"",P9,IF(OR(C9="Feiertag",A9&lt;Gesamt!$B$11,A9&gt;Gesamt!$B$13,),0,INDIRECT("M"&amp;WEEKDAY(A9,2)+19)))</f>
        <v>0</v>
      </c>
      <c r="I9" s="27">
        <f t="shared" si="2"/>
        <v>0</v>
      </c>
      <c r="J9" s="7"/>
      <c r="L9" s="1" t="s">
        <v>25</v>
      </c>
      <c r="M9">
        <f>COUNTIF(C2:C32,"krank")</f>
        <v>0</v>
      </c>
      <c r="N9" s="36"/>
      <c r="P9" s="7"/>
    </row>
    <row r="10" spans="1:16" x14ac:dyDescent="0.25">
      <c r="A10" s="29">
        <v>46090</v>
      </c>
      <c r="B10" t="str">
        <f t="shared" si="0"/>
        <v>Mo</v>
      </c>
      <c r="G10" s="27">
        <f t="shared" si="1"/>
        <v>0</v>
      </c>
      <c r="H10" s="27">
        <f ca="1">IF(P10&lt;&gt;"",P10,IF(OR(C10="Feiertag",A10&lt;Gesamt!$B$11,A10&gt;Gesamt!$B$13,),0,INDIRECT("M"&amp;WEEKDAY(A10,2)+19)))</f>
        <v>8</v>
      </c>
      <c r="I10" s="27">
        <f t="shared" si="2"/>
        <v>0</v>
      </c>
      <c r="J10" s="7"/>
      <c r="L10" s="25"/>
      <c r="N10" s="36"/>
      <c r="P10" s="7"/>
    </row>
    <row r="11" spans="1:16" x14ac:dyDescent="0.25">
      <c r="A11" s="29">
        <v>46091</v>
      </c>
      <c r="B11" t="str">
        <f t="shared" si="0"/>
        <v>Di</v>
      </c>
      <c r="G11" s="27">
        <f t="shared" si="1"/>
        <v>0</v>
      </c>
      <c r="H11" s="27">
        <f ca="1">IF(P11&lt;&gt;"",P11,IF(OR(C11="Feiertag",A11&lt;Gesamt!$B$11,A11&gt;Gesamt!$B$13,),0,INDIRECT("M"&amp;WEEKDAY(A11,2)+19)))</f>
        <v>8</v>
      </c>
      <c r="I11" s="27">
        <f t="shared" si="2"/>
        <v>0</v>
      </c>
      <c r="J11" s="7"/>
      <c r="L11" s="1" t="s">
        <v>58</v>
      </c>
      <c r="M11" s="28">
        <f>SUM(Gesamt!F2:F4)</f>
        <v>0</v>
      </c>
      <c r="N11" s="36"/>
      <c r="P11" s="7"/>
    </row>
    <row r="12" spans="1:16" x14ac:dyDescent="0.25">
      <c r="A12" s="29">
        <v>46092</v>
      </c>
      <c r="B12" t="str">
        <f t="shared" si="0"/>
        <v>Mi</v>
      </c>
      <c r="G12" s="27">
        <f t="shared" si="1"/>
        <v>0</v>
      </c>
      <c r="H12" s="27">
        <f ca="1">IF(P12&lt;&gt;"",P12,IF(OR(C12="Feiertag",A12&lt;Gesamt!$B$11,A12&gt;Gesamt!$B$13,),0,INDIRECT("M"&amp;WEEKDAY(A12,2)+19)))</f>
        <v>8</v>
      </c>
      <c r="I12" s="27">
        <f t="shared" si="2"/>
        <v>0</v>
      </c>
      <c r="J12" s="7"/>
      <c r="L12" s="25"/>
      <c r="N12" s="36"/>
      <c r="P12" s="7"/>
    </row>
    <row r="13" spans="1:16" x14ac:dyDescent="0.25">
      <c r="A13" s="29">
        <v>46093</v>
      </c>
      <c r="B13" t="str">
        <f t="shared" si="0"/>
        <v>Do</v>
      </c>
      <c r="G13" s="27">
        <f t="shared" si="1"/>
        <v>0</v>
      </c>
      <c r="H13" s="27">
        <f ca="1">IF(P13&lt;&gt;"",P13,IF(OR(C13="Feiertag",A13&lt;Gesamt!$B$11,A13&gt;Gesamt!$B$13,),0,INDIRECT("M"&amp;WEEKDAY(A13,2)+19)))</f>
        <v>8</v>
      </c>
      <c r="I13" s="27">
        <f t="shared" si="2"/>
        <v>0</v>
      </c>
      <c r="J13" s="7"/>
      <c r="L13" s="1" t="s">
        <v>26</v>
      </c>
      <c r="M13">
        <f>COUNTIF(C2:C32, "Urlaub")+COUNTIF(C2:C32,"Urlaub halber Tag")/2</f>
        <v>0</v>
      </c>
      <c r="N13" s="36"/>
      <c r="P13" s="7"/>
    </row>
    <row r="14" spans="1:16" x14ac:dyDescent="0.25">
      <c r="A14" s="29">
        <v>46094</v>
      </c>
      <c r="B14" t="str">
        <f t="shared" si="0"/>
        <v>Fr</v>
      </c>
      <c r="G14" s="27">
        <f t="shared" si="1"/>
        <v>0</v>
      </c>
      <c r="H14" s="27">
        <f ca="1">IF(P14&lt;&gt;"",P14,IF(OR(C14="Feiertag",A14&lt;Gesamt!$B$11,A14&gt;Gesamt!$B$13,),0,INDIRECT("M"&amp;WEEKDAY(A14,2)+19)))</f>
        <v>8</v>
      </c>
      <c r="I14" s="27">
        <f t="shared" si="2"/>
        <v>0</v>
      </c>
      <c r="J14" s="7"/>
      <c r="L14" s="25"/>
      <c r="N14" s="36"/>
      <c r="P14" s="7"/>
    </row>
    <row r="15" spans="1:16" x14ac:dyDescent="0.25">
      <c r="A15" s="29">
        <v>46095</v>
      </c>
      <c r="B15" t="str">
        <f t="shared" si="0"/>
        <v>Sa</v>
      </c>
      <c r="G15" s="27">
        <f t="shared" si="1"/>
        <v>0</v>
      </c>
      <c r="H15" s="27">
        <f ca="1">IF(P15&lt;&gt;"",P15,IF(OR(C15="Feiertag",A15&lt;Gesamt!$B$11,A15&gt;Gesamt!$B$13,),0,INDIRECT("M"&amp;WEEKDAY(A15,2)+19)))</f>
        <v>0</v>
      </c>
      <c r="I15" s="27">
        <f t="shared" si="2"/>
        <v>0</v>
      </c>
      <c r="J15" s="7"/>
      <c r="L15" s="1" t="s">
        <v>59</v>
      </c>
      <c r="M15">
        <f>Gesamt!B5+Gesamt!B7-SUM(Gesamt!G2:G4)</f>
        <v>30</v>
      </c>
      <c r="N15" s="36"/>
      <c r="P15" s="7"/>
    </row>
    <row r="16" spans="1:16" x14ac:dyDescent="0.25">
      <c r="A16" s="29">
        <v>46096</v>
      </c>
      <c r="B16" t="str">
        <f t="shared" si="0"/>
        <v>So</v>
      </c>
      <c r="G16" s="27">
        <f t="shared" si="1"/>
        <v>0</v>
      </c>
      <c r="H16" s="27">
        <f ca="1">IF(P16&lt;&gt;"",P16,IF(OR(C16="Feiertag",A16&lt;Gesamt!$B$11,A16&gt;Gesamt!$B$13,),0,INDIRECT("M"&amp;WEEKDAY(A16,2)+19)))</f>
        <v>0</v>
      </c>
      <c r="I16" s="27">
        <f t="shared" si="2"/>
        <v>0</v>
      </c>
      <c r="J16" s="7"/>
      <c r="N16" s="36"/>
      <c r="P16" s="7"/>
    </row>
    <row r="17" spans="1:16" x14ac:dyDescent="0.25">
      <c r="A17" s="29">
        <v>46097</v>
      </c>
      <c r="B17" t="str">
        <f t="shared" si="0"/>
        <v>Mo</v>
      </c>
      <c r="G17" s="27">
        <f t="shared" si="1"/>
        <v>0</v>
      </c>
      <c r="H17" s="27">
        <f ca="1">IF(P17&lt;&gt;"",P17,IF(OR(C17="Feiertag",A17&lt;Gesamt!$B$11,A17&gt;Gesamt!$B$13,),0,INDIRECT("M"&amp;WEEKDAY(A17,2)+19)))</f>
        <v>8</v>
      </c>
      <c r="I17" s="27">
        <f t="shared" si="2"/>
        <v>0</v>
      </c>
      <c r="J17" s="7"/>
      <c r="L17" s="1" t="s">
        <v>51</v>
      </c>
      <c r="M17" s="27">
        <f>SUM(G2:G32)</f>
        <v>0</v>
      </c>
      <c r="N17" s="36"/>
      <c r="P17" s="7"/>
    </row>
    <row r="18" spans="1:16" x14ac:dyDescent="0.25">
      <c r="A18" s="29">
        <v>46098</v>
      </c>
      <c r="B18" t="str">
        <f t="shared" si="0"/>
        <v>Di</v>
      </c>
      <c r="G18" s="27">
        <f t="shared" si="1"/>
        <v>0</v>
      </c>
      <c r="H18" s="27">
        <f ca="1">IF(P18&lt;&gt;"",P18,IF(OR(C18="Feiertag",A18&lt;Gesamt!$B$11,A18&gt;Gesamt!$B$13,),0,INDIRECT("M"&amp;WEEKDAY(A18,2)+19)))</f>
        <v>8</v>
      </c>
      <c r="I18" s="27">
        <f t="shared" si="2"/>
        <v>0</v>
      </c>
      <c r="J18" s="7"/>
      <c r="N18" s="36"/>
      <c r="P18" s="7"/>
    </row>
    <row r="19" spans="1:16" x14ac:dyDescent="0.25">
      <c r="A19" s="29">
        <v>46099</v>
      </c>
      <c r="B19" t="str">
        <f t="shared" si="0"/>
        <v>Mi</v>
      </c>
      <c r="G19" s="27">
        <f t="shared" si="1"/>
        <v>0</v>
      </c>
      <c r="H19" s="27">
        <f ca="1">IF(P19&lt;&gt;"",P19,IF(OR(C19="Feiertag",A19&lt;Gesamt!$B$11,A19&gt;Gesamt!$B$13,),0,INDIRECT("M"&amp;WEEKDAY(A19,2)+19)))</f>
        <v>8</v>
      </c>
      <c r="I19" s="27">
        <f t="shared" si="2"/>
        <v>0</v>
      </c>
      <c r="J19" s="7"/>
      <c r="L19" s="13" t="s">
        <v>6</v>
      </c>
      <c r="N19" s="36"/>
      <c r="P19" s="7"/>
    </row>
    <row r="20" spans="1:16" x14ac:dyDescent="0.25">
      <c r="A20" s="29">
        <v>46100</v>
      </c>
      <c r="B20" t="str">
        <f t="shared" si="0"/>
        <v>Do</v>
      </c>
      <c r="G20" s="27">
        <f t="shared" si="1"/>
        <v>0</v>
      </c>
      <c r="H20" s="27">
        <f ca="1">IF(P20&lt;&gt;"",P20,IF(OR(C20="Feiertag",A20&lt;Gesamt!$B$11,A20&gt;Gesamt!$B$13,),0,INDIRECT("M"&amp;WEEKDAY(A20,2)+19)))</f>
        <v>8</v>
      </c>
      <c r="I20" s="27">
        <f t="shared" si="2"/>
        <v>0</v>
      </c>
      <c r="J20" s="7"/>
      <c r="L20" s="6" t="s">
        <v>44</v>
      </c>
      <c r="M20" s="7">
        <f>Gesamt!C30</f>
        <v>8</v>
      </c>
      <c r="N20" s="36"/>
      <c r="P20" s="7"/>
    </row>
    <row r="21" spans="1:16" x14ac:dyDescent="0.25">
      <c r="A21" s="29">
        <v>46101</v>
      </c>
      <c r="B21" t="str">
        <f t="shared" si="0"/>
        <v>Fr</v>
      </c>
      <c r="G21" s="27">
        <f t="shared" si="1"/>
        <v>0</v>
      </c>
      <c r="H21" s="27">
        <f ca="1">IF(P21&lt;&gt;"",P21,IF(OR(C21="Feiertag",A21&lt;Gesamt!$B$11,A21&gt;Gesamt!$B$13,),0,INDIRECT("M"&amp;WEEKDAY(A21,2)+19)))</f>
        <v>8</v>
      </c>
      <c r="I21" s="27">
        <f t="shared" si="2"/>
        <v>0</v>
      </c>
      <c r="J21" s="7"/>
      <c r="L21" s="6" t="s">
        <v>45</v>
      </c>
      <c r="M21" s="7">
        <f>Gesamt!C31</f>
        <v>8</v>
      </c>
      <c r="N21" s="36"/>
      <c r="P21" s="7"/>
    </row>
    <row r="22" spans="1:16" x14ac:dyDescent="0.25">
      <c r="A22" s="29">
        <v>46102</v>
      </c>
      <c r="B22" t="str">
        <f t="shared" si="0"/>
        <v>Sa</v>
      </c>
      <c r="G22" s="27">
        <f t="shared" si="1"/>
        <v>0</v>
      </c>
      <c r="H22" s="27">
        <f ca="1">IF(P22&lt;&gt;"",P22,IF(OR(C22="Feiertag",A22&lt;Gesamt!$B$11,A22&gt;Gesamt!$B$13,),0,INDIRECT("M"&amp;WEEKDAY(A22,2)+19)))</f>
        <v>0</v>
      </c>
      <c r="I22" s="27">
        <f t="shared" si="2"/>
        <v>0</v>
      </c>
      <c r="J22" s="7"/>
      <c r="L22" s="6" t="s">
        <v>46</v>
      </c>
      <c r="M22" s="7">
        <f>Gesamt!C32</f>
        <v>8</v>
      </c>
      <c r="N22" s="36"/>
      <c r="P22" s="7"/>
    </row>
    <row r="23" spans="1:16" x14ac:dyDescent="0.25">
      <c r="A23" s="29">
        <v>46103</v>
      </c>
      <c r="B23" t="str">
        <f t="shared" si="0"/>
        <v>So</v>
      </c>
      <c r="G23" s="27">
        <f t="shared" si="1"/>
        <v>0</v>
      </c>
      <c r="H23" s="27">
        <f ca="1">IF(P23&lt;&gt;"",P23,IF(OR(C23="Feiertag",A23&lt;Gesamt!$B$11,A23&gt;Gesamt!$B$13,),0,INDIRECT("M"&amp;WEEKDAY(A23,2)+19)))</f>
        <v>0</v>
      </c>
      <c r="I23" s="27">
        <f t="shared" si="2"/>
        <v>0</v>
      </c>
      <c r="J23" s="7"/>
      <c r="L23" s="6" t="s">
        <v>47</v>
      </c>
      <c r="M23" s="7">
        <f>Gesamt!C33</f>
        <v>8</v>
      </c>
      <c r="N23" s="36"/>
      <c r="P23" s="7"/>
    </row>
    <row r="24" spans="1:16" x14ac:dyDescent="0.25">
      <c r="A24" s="29">
        <v>46104</v>
      </c>
      <c r="B24" t="str">
        <f t="shared" si="0"/>
        <v>Mo</v>
      </c>
      <c r="G24" s="27">
        <f t="shared" si="1"/>
        <v>0</v>
      </c>
      <c r="H24" s="27">
        <f ca="1">IF(P24&lt;&gt;"",P24,IF(OR(C24="Feiertag",A24&lt;Gesamt!$B$11,A24&gt;Gesamt!$B$13,),0,INDIRECT("M"&amp;WEEKDAY(A24,2)+19)))</f>
        <v>8</v>
      </c>
      <c r="I24" s="27">
        <f t="shared" si="2"/>
        <v>0</v>
      </c>
      <c r="J24" s="7"/>
      <c r="L24" s="6" t="s">
        <v>48</v>
      </c>
      <c r="M24" s="7">
        <f>Gesamt!C34</f>
        <v>8</v>
      </c>
      <c r="N24" s="36"/>
      <c r="P24" s="7"/>
    </row>
    <row r="25" spans="1:16" x14ac:dyDescent="0.25">
      <c r="A25" s="29">
        <v>46105</v>
      </c>
      <c r="B25" t="str">
        <f t="shared" si="0"/>
        <v>Di</v>
      </c>
      <c r="G25" s="27">
        <f t="shared" si="1"/>
        <v>0</v>
      </c>
      <c r="H25" s="27">
        <f ca="1">IF(P25&lt;&gt;"",P25,IF(OR(C25="Feiertag",A25&lt;Gesamt!$B$11,A25&gt;Gesamt!$B$13,),0,INDIRECT("M"&amp;WEEKDAY(A25,2)+19)))</f>
        <v>8</v>
      </c>
      <c r="I25" s="27">
        <f t="shared" si="2"/>
        <v>0</v>
      </c>
      <c r="J25" s="7"/>
      <c r="L25" s="6" t="s">
        <v>49</v>
      </c>
      <c r="M25" s="7">
        <f>Gesamt!C35</f>
        <v>0</v>
      </c>
      <c r="N25" s="36"/>
      <c r="P25" s="7"/>
    </row>
    <row r="26" spans="1:16" x14ac:dyDescent="0.25">
      <c r="A26" s="29">
        <v>46106</v>
      </c>
      <c r="B26" t="str">
        <f t="shared" si="0"/>
        <v>Mi</v>
      </c>
      <c r="G26" s="27">
        <f t="shared" si="1"/>
        <v>0</v>
      </c>
      <c r="H26" s="27">
        <f ca="1">IF(P26&lt;&gt;"",P26,IF(OR(C26="Feiertag",A26&lt;Gesamt!$B$11,A26&gt;Gesamt!$B$13,),0,INDIRECT("M"&amp;WEEKDAY(A26,2)+19)))</f>
        <v>8</v>
      </c>
      <c r="I26" s="27">
        <f t="shared" si="2"/>
        <v>0</v>
      </c>
      <c r="J26" s="7"/>
      <c r="L26" s="6" t="s">
        <v>50</v>
      </c>
      <c r="M26" s="7">
        <f>Gesamt!C36</f>
        <v>0</v>
      </c>
      <c r="N26" s="36"/>
      <c r="P26" s="7"/>
    </row>
    <row r="27" spans="1:16" x14ac:dyDescent="0.25">
      <c r="A27" s="29">
        <v>46107</v>
      </c>
      <c r="B27" t="str">
        <f t="shared" si="0"/>
        <v>Do</v>
      </c>
      <c r="G27" s="27">
        <f t="shared" si="1"/>
        <v>0</v>
      </c>
      <c r="H27" s="27">
        <f ca="1">IF(P27&lt;&gt;"",P27,IF(OR(C27="Feiertag",A27&lt;Gesamt!$B$11,A27&gt;Gesamt!$B$13,),0,INDIRECT("M"&amp;WEEKDAY(A27,2)+19)))</f>
        <v>8</v>
      </c>
      <c r="I27" s="27">
        <f t="shared" si="2"/>
        <v>0</v>
      </c>
      <c r="J27" s="7"/>
      <c r="L27" s="13" t="s">
        <v>55</v>
      </c>
      <c r="M27" s="27">
        <f>SUM(M20:M26)</f>
        <v>40</v>
      </c>
      <c r="N27" s="36"/>
      <c r="P27" s="7"/>
    </row>
    <row r="28" spans="1:16" x14ac:dyDescent="0.25">
      <c r="A28" s="29">
        <v>46108</v>
      </c>
      <c r="B28" t="str">
        <f t="shared" si="0"/>
        <v>Fr</v>
      </c>
      <c r="G28" s="27">
        <f t="shared" si="1"/>
        <v>0</v>
      </c>
      <c r="H28" s="27">
        <f ca="1">IF(P28&lt;&gt;"",P28,IF(OR(C28="Feiertag",A28&lt;Gesamt!$B$11,A28&gt;Gesamt!$B$13,),0,INDIRECT("M"&amp;WEEKDAY(A28,2)+19)))</f>
        <v>8</v>
      </c>
      <c r="I28" s="27">
        <f t="shared" si="2"/>
        <v>0</v>
      </c>
      <c r="J28" s="7"/>
      <c r="N28" s="36"/>
      <c r="P28" s="7"/>
    </row>
    <row r="29" spans="1:16" x14ac:dyDescent="0.25">
      <c r="A29" s="29">
        <v>46109</v>
      </c>
      <c r="B29" t="str">
        <f t="shared" si="0"/>
        <v>Sa</v>
      </c>
      <c r="G29" s="27">
        <f t="shared" si="1"/>
        <v>0</v>
      </c>
      <c r="H29" s="27">
        <f ca="1">IF(P29&lt;&gt;"",P29,IF(OR(C29="Feiertag",A29&lt;Gesamt!$B$11,A29&gt;Gesamt!$B$13,),0,INDIRECT("M"&amp;WEEKDAY(A29,2)+19)))</f>
        <v>0</v>
      </c>
      <c r="I29" s="27">
        <f t="shared" si="2"/>
        <v>0</v>
      </c>
      <c r="J29" s="7"/>
      <c r="N29" s="36"/>
      <c r="P29" s="7"/>
    </row>
    <row r="30" spans="1:16" x14ac:dyDescent="0.25">
      <c r="A30" s="29">
        <v>46110</v>
      </c>
      <c r="B30" t="str">
        <f t="shared" si="0"/>
        <v>So</v>
      </c>
      <c r="G30" s="27">
        <f t="shared" si="1"/>
        <v>0</v>
      </c>
      <c r="H30" s="27">
        <f ca="1">IF(P30&lt;&gt;"",P30,IF(OR(C30="Feiertag",A30&lt;Gesamt!$B$11,A30&gt;Gesamt!$B$13,),0,INDIRECT("M"&amp;WEEKDAY(A30,2)+19)))</f>
        <v>0</v>
      </c>
      <c r="I30" s="27">
        <f t="shared" si="2"/>
        <v>0</v>
      </c>
      <c r="J30" s="7"/>
      <c r="N30" s="36"/>
      <c r="P30" s="7"/>
    </row>
    <row r="31" spans="1:16" x14ac:dyDescent="0.25">
      <c r="A31" s="29">
        <v>46111</v>
      </c>
      <c r="B31" t="str">
        <f t="shared" si="0"/>
        <v>Mo</v>
      </c>
      <c r="G31" s="27">
        <f t="shared" si="1"/>
        <v>0</v>
      </c>
      <c r="H31" s="27">
        <f ca="1">IF(P31&lt;&gt;"",P31,IF(OR(C31="Feiertag",A31&lt;Gesamt!$B$11,A31&gt;Gesamt!$B$13,),0,INDIRECT("M"&amp;WEEKDAY(A31,2)+19)))</f>
        <v>8</v>
      </c>
      <c r="I31" s="27">
        <f t="shared" si="2"/>
        <v>0</v>
      </c>
      <c r="J31" s="7"/>
      <c r="N31" s="36"/>
      <c r="P31" s="7"/>
    </row>
    <row r="32" spans="1:16" x14ac:dyDescent="0.25">
      <c r="A32" s="29">
        <v>46112</v>
      </c>
      <c r="B32" t="str">
        <f t="shared" si="0"/>
        <v>Di</v>
      </c>
      <c r="G32" s="27">
        <f t="shared" si="1"/>
        <v>0</v>
      </c>
      <c r="H32" s="27">
        <f ca="1">IF(P32&lt;&gt;"",P32,IF(OR(C32="Feiertag",A32&lt;Gesamt!$B$11,A32&gt;Gesamt!$B$13,),0,INDIRECT("M"&amp;WEEKDAY(A32,2)+19)))</f>
        <v>8</v>
      </c>
      <c r="I32" s="27">
        <f t="shared" si="2"/>
        <v>0</v>
      </c>
      <c r="J32" s="7"/>
      <c r="N32" s="36"/>
      <c r="P32" s="7"/>
    </row>
  </sheetData>
  <sheetProtection algorithmName="SHA-512" hashValue="c5qJZu3rvnWXrbNvP4+j3nqAkL2R6kK/2eAbVKS5aK9vW6IiPllLDxYRTOnWCRuW3H3HZXkwODuHlUdxBhiUkA==" saltValue="rxDM6PL/Ya1eERCyraks/w==" spinCount="100000" sheet="1" objects="1" scenarios="1" formatCells="0" formatColumns="0" formatRows="0" selectLockedCells="1"/>
  <mergeCells count="1">
    <mergeCell ref="L3:M3"/>
  </mergeCells>
  <phoneticPr fontId="0" type="noConversion"/>
  <conditionalFormatting sqref="A2:J32">
    <cfRule type="expression" dxfId="19" priority="1">
      <formula>$C2="Feiertag"</formula>
    </cfRule>
    <cfRule type="expression" dxfId="18" priority="2">
      <formula>WEEKDAY($A2,2)&gt;=6</formula>
    </cfRule>
  </conditionalFormatting>
  <pageMargins left="0.7" right="0.7" top="0.78740157499999996" bottom="0.78740157499999996" header="0.3" footer="0.3"/>
  <pageSetup paperSize="9" scale="94" orientation="landscape"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ED96248B-EFC7-4A24-94E1-AE3980541DEF}">
          <x14:formula1>
            <xm:f>Anleitung!$U$1:$U$6</xm:f>
          </x14:formula1>
          <xm:sqref>C2:C32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theme="4"/>
    <pageSetUpPr fitToPage="1"/>
  </sheetPr>
  <dimension ref="A1:P32"/>
  <sheetViews>
    <sheetView zoomScaleNormal="100" workbookViewId="0">
      <selection activeCell="K41" sqref="K41"/>
    </sheetView>
  </sheetViews>
  <sheetFormatPr baseColWidth="10" defaultRowHeight="15" x14ac:dyDescent="0.25"/>
  <cols>
    <col min="1" max="1" width="7.140625" style="2" bestFit="1" customWidth="1"/>
    <col min="2" max="2" width="4" style="2" bestFit="1" customWidth="1"/>
    <col min="3" max="3" width="21.28515625" style="2" bestFit="1" customWidth="1"/>
    <col min="4" max="4" width="9.42578125" style="24" bestFit="1" customWidth="1"/>
    <col min="5" max="5" width="7" style="24" bestFit="1" customWidth="1"/>
    <col min="6" max="6" width="6.28515625" style="24"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2" customFormat="1" x14ac:dyDescent="0.25">
      <c r="A1" s="19" t="s">
        <v>0</v>
      </c>
      <c r="B1" s="19" t="s">
        <v>1</v>
      </c>
      <c r="C1" s="19" t="s">
        <v>37</v>
      </c>
      <c r="D1" s="20" t="s">
        <v>2</v>
      </c>
      <c r="E1" s="20" t="s">
        <v>3</v>
      </c>
      <c r="F1" s="20" t="s">
        <v>4</v>
      </c>
      <c r="G1" s="21" t="s">
        <v>5</v>
      </c>
      <c r="H1" s="20" t="s">
        <v>61</v>
      </c>
      <c r="I1" s="20" t="s">
        <v>7</v>
      </c>
      <c r="J1" s="20" t="s">
        <v>36</v>
      </c>
      <c r="L1" s="38" t="str">
        <f>TEXT(A2,"MMMM")&amp;" "&amp;YEAR(A2)</f>
        <v>April 2026</v>
      </c>
      <c r="N1" s="35"/>
      <c r="P1" s="34" t="s">
        <v>57</v>
      </c>
    </row>
    <row r="2" spans="1:16" x14ac:dyDescent="0.25">
      <c r="A2" s="29">
        <v>46113</v>
      </c>
      <c r="B2" t="str">
        <f>TEXT(A2,"TTT")</f>
        <v>Mi</v>
      </c>
      <c r="G2" s="27">
        <f>IF(OR(C2="krank",C2="Urlaub",C2="Sonderurlaub"), H2,IF(D2&lt;=E2,(E2-D2-F2)*24,(1-D2+E2-F2)*24)+IF(C2= "Urlaub halber Tag",H2/2,0)+IF(AND(C2="Urlaub halber Tag", J2="halber Arbeitstag"),H2/2,0))</f>
        <v>0</v>
      </c>
      <c r="H2" s="27">
        <f ca="1">IF(P2&lt;&gt;"",P2,IF(OR(C2="Feiertag",A2&lt;Gesamt!$B$11,A2&gt;Gesamt!$B$13,),0,INDIRECT("M"&amp;WEEKDAY(A2,2)+19)))</f>
        <v>8</v>
      </c>
      <c r="I2" s="27">
        <f>IF(OR(C2="Überstundenabbau",C2="Urlaub halber Tag",E2&lt;&gt;""),G2-H2,0)</f>
        <v>0</v>
      </c>
      <c r="J2" s="7"/>
      <c r="L2" s="25"/>
      <c r="N2" s="36"/>
      <c r="P2" s="7"/>
    </row>
    <row r="3" spans="1:16" x14ac:dyDescent="0.25">
      <c r="A3" s="29">
        <v>46114</v>
      </c>
      <c r="B3" t="str">
        <f t="shared" ref="B3:B31" si="0">TEXT(A3,"TTT")</f>
        <v>Do</v>
      </c>
      <c r="G3" s="27">
        <f t="shared" ref="G3:G31" si="1">IF(OR(C3="krank",C3="Urlaub",C3="Sonderurlaub"), H3,IF(D3&lt;=E3,(E3-D3-F3)*24,(1-D3+E3-F3)*24)+IF(C3= "Urlaub halber Tag",H3/2,0)+IF(AND(C3="Urlaub halber Tag", J3="halber Arbeitstag"),H3/2,0))</f>
        <v>0</v>
      </c>
      <c r="H3" s="27">
        <f ca="1">IF(P3&lt;&gt;"",P3,IF(OR(C3="Feiertag",A3&lt;Gesamt!$B$11,A3&gt;Gesamt!$B$13,),0,INDIRECT("M"&amp;WEEKDAY(A3,2)+19)))</f>
        <v>8</v>
      </c>
      <c r="I3" s="27">
        <f t="shared" ref="I3:I31" si="2">IF(OR(C3="Überstundenabbau",C3="Urlaub halber Tag",E3&lt;&gt;""),G3-H3,0)</f>
        <v>0</v>
      </c>
      <c r="J3" s="7"/>
      <c r="L3" s="40" t="str">
        <f>Gesamt!A3</f>
        <v>Max Mustermann</v>
      </c>
      <c r="M3" s="40"/>
      <c r="N3" s="36"/>
      <c r="P3" s="7"/>
    </row>
    <row r="4" spans="1:16" x14ac:dyDescent="0.25">
      <c r="A4" s="29">
        <v>46115</v>
      </c>
      <c r="B4" t="str">
        <f t="shared" si="0"/>
        <v>Fr</v>
      </c>
      <c r="G4" s="27">
        <f t="shared" si="1"/>
        <v>0</v>
      </c>
      <c r="H4" s="27">
        <f ca="1">IF(P4&lt;&gt;"",P4,IF(OR(C4="Feiertag",A4&lt;Gesamt!$B$11,A4&gt;Gesamt!$B$13,),0,INDIRECT("M"&amp;WEEKDAY(A4,2)+19)))</f>
        <v>8</v>
      </c>
      <c r="I4" s="27">
        <f t="shared" si="2"/>
        <v>0</v>
      </c>
      <c r="J4" s="7"/>
      <c r="N4" s="36"/>
      <c r="P4" s="7"/>
    </row>
    <row r="5" spans="1:16" x14ac:dyDescent="0.25">
      <c r="A5" s="29">
        <v>46116</v>
      </c>
      <c r="B5" t="str">
        <f t="shared" si="0"/>
        <v>Sa</v>
      </c>
      <c r="G5" s="27">
        <f t="shared" si="1"/>
        <v>0</v>
      </c>
      <c r="H5" s="27">
        <f ca="1">IF(P5&lt;&gt;"",P5,IF(OR(C5="Feiertag",A5&lt;Gesamt!$B$11,A5&gt;Gesamt!$B$13,),0,INDIRECT("M"&amp;WEEKDAY(A5,2)+19)))</f>
        <v>0</v>
      </c>
      <c r="I5" s="27">
        <f t="shared" si="2"/>
        <v>0</v>
      </c>
      <c r="J5" s="7"/>
      <c r="K5" s="23"/>
      <c r="L5" s="1" t="s">
        <v>8</v>
      </c>
      <c r="M5" s="27">
        <f>SUM(I2:I32)</f>
        <v>0</v>
      </c>
      <c r="N5" s="36"/>
      <c r="P5" s="7"/>
    </row>
    <row r="6" spans="1:16" x14ac:dyDescent="0.25">
      <c r="A6" s="29">
        <v>46117</v>
      </c>
      <c r="B6" t="str">
        <f t="shared" si="0"/>
        <v>So</v>
      </c>
      <c r="G6" s="27">
        <f t="shared" si="1"/>
        <v>0</v>
      </c>
      <c r="H6" s="27">
        <f ca="1">IF(P6&lt;&gt;"",P6,IF(OR(C6="Feiertag",A6&lt;Gesamt!$B$11,A6&gt;Gesamt!$B$13,),0,INDIRECT("M"&amp;WEEKDAY(A6,2)+19)))</f>
        <v>0</v>
      </c>
      <c r="I6" s="27">
        <f t="shared" si="2"/>
        <v>0</v>
      </c>
      <c r="J6" s="7"/>
      <c r="L6" s="25"/>
      <c r="N6" s="36"/>
      <c r="P6" s="7"/>
    </row>
    <row r="7" spans="1:16" x14ac:dyDescent="0.25">
      <c r="A7" s="29">
        <v>46118</v>
      </c>
      <c r="B7" t="str">
        <f t="shared" si="0"/>
        <v>Mo</v>
      </c>
      <c r="G7" s="27">
        <f t="shared" si="1"/>
        <v>0</v>
      </c>
      <c r="H7" s="27">
        <f ca="1">IF(P7&lt;&gt;"",P7,IF(OR(C7="Feiertag",A7&lt;Gesamt!$B$11,A7&gt;Gesamt!$B$13,),0,INDIRECT("M"&amp;WEEKDAY(A7,2)+19)))</f>
        <v>8</v>
      </c>
      <c r="I7" s="27">
        <f t="shared" si="2"/>
        <v>0</v>
      </c>
      <c r="J7" s="7"/>
      <c r="L7" s="1" t="s">
        <v>60</v>
      </c>
      <c r="M7" s="27">
        <f>Gesamt!B9+SUM(Gesamt!E2:E5)-SUM(Gesamt!J2:J5)</f>
        <v>0</v>
      </c>
      <c r="N7" s="36"/>
      <c r="P7" s="7"/>
    </row>
    <row r="8" spans="1:16" x14ac:dyDescent="0.25">
      <c r="A8" s="29">
        <v>46119</v>
      </c>
      <c r="B8" t="str">
        <f t="shared" si="0"/>
        <v>Di</v>
      </c>
      <c r="G8" s="27">
        <f t="shared" si="1"/>
        <v>0</v>
      </c>
      <c r="H8" s="27">
        <f ca="1">IF(P8&lt;&gt;"",P8,IF(OR(C8="Feiertag",A8&lt;Gesamt!$B$11,A8&gt;Gesamt!$B$13,),0,INDIRECT("M"&amp;WEEKDAY(A8,2)+19)))</f>
        <v>8</v>
      </c>
      <c r="I8" s="27">
        <f t="shared" si="2"/>
        <v>0</v>
      </c>
      <c r="J8" s="7"/>
      <c r="L8" s="25"/>
      <c r="N8" s="36"/>
      <c r="P8" s="7"/>
    </row>
    <row r="9" spans="1:16" x14ac:dyDescent="0.25">
      <c r="A9" s="29">
        <v>46120</v>
      </c>
      <c r="B9" t="str">
        <f t="shared" si="0"/>
        <v>Mi</v>
      </c>
      <c r="G9" s="27">
        <f t="shared" si="1"/>
        <v>0</v>
      </c>
      <c r="H9" s="27">
        <f ca="1">IF(P9&lt;&gt;"",P9,IF(OR(C9="Feiertag",A9&lt;Gesamt!$B$11,A9&gt;Gesamt!$B$13,),0,INDIRECT("M"&amp;WEEKDAY(A9,2)+19)))</f>
        <v>8</v>
      </c>
      <c r="I9" s="27">
        <f t="shared" si="2"/>
        <v>0</v>
      </c>
      <c r="J9" s="7"/>
      <c r="L9" s="1" t="s">
        <v>25</v>
      </c>
      <c r="M9">
        <f>COUNTIF(C2:C32,"krank")</f>
        <v>0</v>
      </c>
      <c r="N9" s="36"/>
      <c r="P9" s="7"/>
    </row>
    <row r="10" spans="1:16" x14ac:dyDescent="0.25">
      <c r="A10" s="29">
        <v>46121</v>
      </c>
      <c r="B10" t="str">
        <f t="shared" si="0"/>
        <v>Do</v>
      </c>
      <c r="G10" s="27">
        <f t="shared" si="1"/>
        <v>0</v>
      </c>
      <c r="H10" s="27">
        <f ca="1">IF(P10&lt;&gt;"",P10,IF(OR(C10="Feiertag",A10&lt;Gesamt!$B$11,A10&gt;Gesamt!$B$13,),0,INDIRECT("M"&amp;WEEKDAY(A10,2)+19)))</f>
        <v>8</v>
      </c>
      <c r="I10" s="27">
        <f t="shared" si="2"/>
        <v>0</v>
      </c>
      <c r="J10" s="7"/>
      <c r="L10" s="25"/>
      <c r="N10" s="36"/>
      <c r="P10" s="7"/>
    </row>
    <row r="11" spans="1:16" x14ac:dyDescent="0.25">
      <c r="A11" s="29">
        <v>46122</v>
      </c>
      <c r="B11" t="str">
        <f t="shared" si="0"/>
        <v>Fr</v>
      </c>
      <c r="G11" s="27">
        <f t="shared" si="1"/>
        <v>0</v>
      </c>
      <c r="H11" s="27">
        <f ca="1">IF(P11&lt;&gt;"",P11,IF(OR(C11="Feiertag",A11&lt;Gesamt!$B$11,A11&gt;Gesamt!$B$13,),0,INDIRECT("M"&amp;WEEKDAY(A11,2)+19)))</f>
        <v>8</v>
      </c>
      <c r="I11" s="27">
        <f t="shared" si="2"/>
        <v>0</v>
      </c>
      <c r="J11" s="7"/>
      <c r="L11" s="1" t="s">
        <v>58</v>
      </c>
      <c r="M11" s="28">
        <f>SUM(Gesamt!F2:F5)</f>
        <v>0</v>
      </c>
      <c r="N11" s="36"/>
      <c r="P11" s="7"/>
    </row>
    <row r="12" spans="1:16" x14ac:dyDescent="0.25">
      <c r="A12" s="29">
        <v>46123</v>
      </c>
      <c r="B12" t="str">
        <f t="shared" si="0"/>
        <v>Sa</v>
      </c>
      <c r="G12" s="27">
        <f t="shared" si="1"/>
        <v>0</v>
      </c>
      <c r="H12" s="27">
        <f ca="1">IF(P12&lt;&gt;"",P12,IF(OR(C12="Feiertag",A12&lt;Gesamt!$B$11,A12&gt;Gesamt!$B$13,),0,INDIRECT("M"&amp;WEEKDAY(A12,2)+19)))</f>
        <v>0</v>
      </c>
      <c r="I12" s="27">
        <f t="shared" si="2"/>
        <v>0</v>
      </c>
      <c r="J12" s="7"/>
      <c r="L12" s="25"/>
      <c r="N12" s="36"/>
      <c r="P12" s="7"/>
    </row>
    <row r="13" spans="1:16" x14ac:dyDescent="0.25">
      <c r="A13" s="29">
        <v>46124</v>
      </c>
      <c r="B13" t="str">
        <f t="shared" si="0"/>
        <v>So</v>
      </c>
      <c r="G13" s="27">
        <f t="shared" si="1"/>
        <v>0</v>
      </c>
      <c r="H13" s="27">
        <f ca="1">IF(P13&lt;&gt;"",P13,IF(OR(C13="Feiertag",A13&lt;Gesamt!$B$11,A13&gt;Gesamt!$B$13,),0,INDIRECT("M"&amp;WEEKDAY(A13,2)+19)))</f>
        <v>0</v>
      </c>
      <c r="I13" s="27">
        <f t="shared" si="2"/>
        <v>0</v>
      </c>
      <c r="J13" s="7"/>
      <c r="L13" s="1" t="s">
        <v>26</v>
      </c>
      <c r="M13">
        <f>COUNTIF(C2:C32, "Urlaub")+COUNTIF(C2:C32,"Urlaub halber Tag")/2</f>
        <v>0</v>
      </c>
      <c r="N13" s="36"/>
      <c r="P13" s="7"/>
    </row>
    <row r="14" spans="1:16" x14ac:dyDescent="0.25">
      <c r="A14" s="29">
        <v>46125</v>
      </c>
      <c r="B14" t="str">
        <f t="shared" si="0"/>
        <v>Mo</v>
      </c>
      <c r="G14" s="27">
        <f t="shared" si="1"/>
        <v>0</v>
      </c>
      <c r="H14" s="27">
        <f ca="1">IF(P14&lt;&gt;"",P14,IF(OR(C14="Feiertag",A14&lt;Gesamt!$B$11,A14&gt;Gesamt!$B$13,),0,INDIRECT("M"&amp;WEEKDAY(A14,2)+19)))</f>
        <v>8</v>
      </c>
      <c r="I14" s="27">
        <f t="shared" si="2"/>
        <v>0</v>
      </c>
      <c r="J14" s="7"/>
      <c r="L14" s="25"/>
      <c r="N14" s="36"/>
      <c r="P14" s="7"/>
    </row>
    <row r="15" spans="1:16" x14ac:dyDescent="0.25">
      <c r="A15" s="29">
        <v>46126</v>
      </c>
      <c r="B15" t="str">
        <f t="shared" si="0"/>
        <v>Di</v>
      </c>
      <c r="G15" s="27">
        <f t="shared" si="1"/>
        <v>0</v>
      </c>
      <c r="H15" s="27">
        <f ca="1">IF(P15&lt;&gt;"",P15,IF(OR(C15="Feiertag",A15&lt;Gesamt!$B$11,A15&gt;Gesamt!$B$13,),0,INDIRECT("M"&amp;WEEKDAY(A15,2)+19)))</f>
        <v>8</v>
      </c>
      <c r="I15" s="27">
        <f t="shared" si="2"/>
        <v>0</v>
      </c>
      <c r="J15" s="7"/>
      <c r="L15" s="1" t="s">
        <v>59</v>
      </c>
      <c r="M15">
        <f>Gesamt!B5+Gesamt!B7-SUM(Gesamt!G2:G5)</f>
        <v>30</v>
      </c>
      <c r="N15" s="36"/>
      <c r="P15" s="7"/>
    </row>
    <row r="16" spans="1:16" x14ac:dyDescent="0.25">
      <c r="A16" s="29">
        <v>46127</v>
      </c>
      <c r="B16" t="str">
        <f t="shared" si="0"/>
        <v>Mi</v>
      </c>
      <c r="G16" s="27">
        <f t="shared" si="1"/>
        <v>0</v>
      </c>
      <c r="H16" s="27">
        <f ca="1">IF(P16&lt;&gt;"",P16,IF(OR(C16="Feiertag",A16&lt;Gesamt!$B$11,A16&gt;Gesamt!$B$13,),0,INDIRECT("M"&amp;WEEKDAY(A16,2)+19)))</f>
        <v>8</v>
      </c>
      <c r="I16" s="27">
        <f t="shared" si="2"/>
        <v>0</v>
      </c>
      <c r="J16" s="7"/>
      <c r="N16" s="36"/>
      <c r="P16" s="7"/>
    </row>
    <row r="17" spans="1:16" x14ac:dyDescent="0.25">
      <c r="A17" s="29">
        <v>46128</v>
      </c>
      <c r="B17" t="str">
        <f t="shared" si="0"/>
        <v>Do</v>
      </c>
      <c r="G17" s="27">
        <f t="shared" si="1"/>
        <v>0</v>
      </c>
      <c r="H17" s="27">
        <f ca="1">IF(P17&lt;&gt;"",P17,IF(OR(C17="Feiertag",A17&lt;Gesamt!$B$11,A17&gt;Gesamt!$B$13,),0,INDIRECT("M"&amp;WEEKDAY(A17,2)+19)))</f>
        <v>8</v>
      </c>
      <c r="I17" s="27">
        <f t="shared" si="2"/>
        <v>0</v>
      </c>
      <c r="J17" s="7"/>
      <c r="L17" s="1" t="s">
        <v>51</v>
      </c>
      <c r="M17" s="27">
        <f>SUM(G2:G32)</f>
        <v>0</v>
      </c>
      <c r="N17" s="36"/>
      <c r="P17" s="7"/>
    </row>
    <row r="18" spans="1:16" x14ac:dyDescent="0.25">
      <c r="A18" s="29">
        <v>46129</v>
      </c>
      <c r="B18" t="str">
        <f t="shared" si="0"/>
        <v>Fr</v>
      </c>
      <c r="G18" s="27">
        <f t="shared" si="1"/>
        <v>0</v>
      </c>
      <c r="H18" s="27">
        <f ca="1">IF(P18&lt;&gt;"",P18,IF(OR(C18="Feiertag",A18&lt;Gesamt!$B$11,A18&gt;Gesamt!$B$13,),0,INDIRECT("M"&amp;WEEKDAY(A18,2)+19)))</f>
        <v>8</v>
      </c>
      <c r="I18" s="27">
        <f t="shared" si="2"/>
        <v>0</v>
      </c>
      <c r="J18" s="7"/>
      <c r="N18" s="36"/>
      <c r="P18" s="7"/>
    </row>
    <row r="19" spans="1:16" x14ac:dyDescent="0.25">
      <c r="A19" s="29">
        <v>46130</v>
      </c>
      <c r="B19" t="str">
        <f t="shared" si="0"/>
        <v>Sa</v>
      </c>
      <c r="G19" s="27">
        <f t="shared" si="1"/>
        <v>0</v>
      </c>
      <c r="H19" s="27">
        <f ca="1">IF(P19&lt;&gt;"",P19,IF(OR(C19="Feiertag",A19&lt;Gesamt!$B$11,A19&gt;Gesamt!$B$13,),0,INDIRECT("M"&amp;WEEKDAY(A19,2)+19)))</f>
        <v>0</v>
      </c>
      <c r="I19" s="27">
        <f t="shared" si="2"/>
        <v>0</v>
      </c>
      <c r="J19" s="7"/>
      <c r="L19" s="13" t="s">
        <v>6</v>
      </c>
      <c r="N19" s="36"/>
      <c r="P19" s="7"/>
    </row>
    <row r="20" spans="1:16" x14ac:dyDescent="0.25">
      <c r="A20" s="29">
        <v>46131</v>
      </c>
      <c r="B20" t="str">
        <f t="shared" si="0"/>
        <v>So</v>
      </c>
      <c r="G20" s="27">
        <f t="shared" si="1"/>
        <v>0</v>
      </c>
      <c r="H20" s="27">
        <f ca="1">IF(P20&lt;&gt;"",P20,IF(OR(C20="Feiertag",A20&lt;Gesamt!$B$11,A20&gt;Gesamt!$B$13,),0,INDIRECT("M"&amp;WEEKDAY(A20,2)+19)))</f>
        <v>0</v>
      </c>
      <c r="I20" s="27">
        <f t="shared" si="2"/>
        <v>0</v>
      </c>
      <c r="J20" s="7"/>
      <c r="L20" s="6" t="s">
        <v>44</v>
      </c>
      <c r="M20" s="7">
        <f>Gesamt!C30</f>
        <v>8</v>
      </c>
      <c r="N20" s="36"/>
      <c r="P20" s="7"/>
    </row>
    <row r="21" spans="1:16" x14ac:dyDescent="0.25">
      <c r="A21" s="29">
        <v>46132</v>
      </c>
      <c r="B21" t="str">
        <f t="shared" si="0"/>
        <v>Mo</v>
      </c>
      <c r="G21" s="27">
        <f t="shared" si="1"/>
        <v>0</v>
      </c>
      <c r="H21" s="27">
        <f ca="1">IF(P21&lt;&gt;"",P21,IF(OR(C21="Feiertag",A21&lt;Gesamt!$B$11,A21&gt;Gesamt!$B$13,),0,INDIRECT("M"&amp;WEEKDAY(A21,2)+19)))</f>
        <v>8</v>
      </c>
      <c r="I21" s="27">
        <f t="shared" si="2"/>
        <v>0</v>
      </c>
      <c r="J21" s="7"/>
      <c r="L21" s="6" t="s">
        <v>45</v>
      </c>
      <c r="M21" s="7">
        <f>Gesamt!C31</f>
        <v>8</v>
      </c>
      <c r="N21" s="36"/>
      <c r="P21" s="7"/>
    </row>
    <row r="22" spans="1:16" x14ac:dyDescent="0.25">
      <c r="A22" s="29">
        <v>46133</v>
      </c>
      <c r="B22" t="str">
        <f t="shared" si="0"/>
        <v>Di</v>
      </c>
      <c r="G22" s="27">
        <f t="shared" si="1"/>
        <v>0</v>
      </c>
      <c r="H22" s="27">
        <f ca="1">IF(P22&lt;&gt;"",P22,IF(OR(C22="Feiertag",A22&lt;Gesamt!$B$11,A22&gt;Gesamt!$B$13,),0,INDIRECT("M"&amp;WEEKDAY(A22,2)+19)))</f>
        <v>8</v>
      </c>
      <c r="I22" s="27">
        <f t="shared" si="2"/>
        <v>0</v>
      </c>
      <c r="J22" s="7"/>
      <c r="L22" s="6" t="s">
        <v>46</v>
      </c>
      <c r="M22" s="7">
        <f>Gesamt!C32</f>
        <v>8</v>
      </c>
      <c r="N22" s="36"/>
      <c r="P22" s="7"/>
    </row>
    <row r="23" spans="1:16" x14ac:dyDescent="0.25">
      <c r="A23" s="29">
        <v>46134</v>
      </c>
      <c r="B23" t="str">
        <f t="shared" si="0"/>
        <v>Mi</v>
      </c>
      <c r="G23" s="27">
        <f t="shared" si="1"/>
        <v>0</v>
      </c>
      <c r="H23" s="27">
        <f ca="1">IF(P23&lt;&gt;"",P23,IF(OR(C23="Feiertag",A23&lt;Gesamt!$B$11,A23&gt;Gesamt!$B$13,),0,INDIRECT("M"&amp;WEEKDAY(A23,2)+19)))</f>
        <v>8</v>
      </c>
      <c r="I23" s="27">
        <f t="shared" si="2"/>
        <v>0</v>
      </c>
      <c r="J23" s="7"/>
      <c r="L23" s="6" t="s">
        <v>47</v>
      </c>
      <c r="M23" s="7">
        <f>Gesamt!C33</f>
        <v>8</v>
      </c>
      <c r="N23" s="36"/>
      <c r="P23" s="7"/>
    </row>
    <row r="24" spans="1:16" x14ac:dyDescent="0.25">
      <c r="A24" s="29">
        <v>46135</v>
      </c>
      <c r="B24" t="str">
        <f t="shared" si="0"/>
        <v>Do</v>
      </c>
      <c r="G24" s="27">
        <f t="shared" si="1"/>
        <v>0</v>
      </c>
      <c r="H24" s="27">
        <f ca="1">IF(P24&lt;&gt;"",P24,IF(OR(C24="Feiertag",A24&lt;Gesamt!$B$11,A24&gt;Gesamt!$B$13,),0,INDIRECT("M"&amp;WEEKDAY(A24,2)+19)))</f>
        <v>8</v>
      </c>
      <c r="I24" s="27">
        <f t="shared" si="2"/>
        <v>0</v>
      </c>
      <c r="J24" s="7"/>
      <c r="L24" s="6" t="s">
        <v>48</v>
      </c>
      <c r="M24" s="7">
        <f>Gesamt!C34</f>
        <v>8</v>
      </c>
      <c r="N24" s="36"/>
      <c r="P24" s="7"/>
    </row>
    <row r="25" spans="1:16" x14ac:dyDescent="0.25">
      <c r="A25" s="29">
        <v>46136</v>
      </c>
      <c r="B25" t="str">
        <f t="shared" si="0"/>
        <v>Fr</v>
      </c>
      <c r="G25" s="27">
        <f t="shared" si="1"/>
        <v>0</v>
      </c>
      <c r="H25" s="27">
        <f ca="1">IF(P25&lt;&gt;"",P25,IF(OR(C25="Feiertag",A25&lt;Gesamt!$B$11,A25&gt;Gesamt!$B$13,),0,INDIRECT("M"&amp;WEEKDAY(A25,2)+19)))</f>
        <v>8</v>
      </c>
      <c r="I25" s="27">
        <f t="shared" si="2"/>
        <v>0</v>
      </c>
      <c r="J25" s="7"/>
      <c r="L25" s="6" t="s">
        <v>49</v>
      </c>
      <c r="M25" s="7">
        <f>Gesamt!C35</f>
        <v>0</v>
      </c>
      <c r="N25" s="36"/>
      <c r="P25" s="7"/>
    </row>
    <row r="26" spans="1:16" x14ac:dyDescent="0.25">
      <c r="A26" s="29">
        <v>46137</v>
      </c>
      <c r="B26" t="str">
        <f t="shared" si="0"/>
        <v>Sa</v>
      </c>
      <c r="G26" s="27">
        <f t="shared" si="1"/>
        <v>0</v>
      </c>
      <c r="H26" s="27">
        <f ca="1">IF(P26&lt;&gt;"",P26,IF(OR(C26="Feiertag",A26&lt;Gesamt!$B$11,A26&gt;Gesamt!$B$13,),0,INDIRECT("M"&amp;WEEKDAY(A26,2)+19)))</f>
        <v>0</v>
      </c>
      <c r="I26" s="27">
        <f t="shared" si="2"/>
        <v>0</v>
      </c>
      <c r="J26" s="7"/>
      <c r="L26" s="6" t="s">
        <v>50</v>
      </c>
      <c r="M26" s="7">
        <f>Gesamt!C36</f>
        <v>0</v>
      </c>
      <c r="N26" s="36"/>
      <c r="P26" s="7"/>
    </row>
    <row r="27" spans="1:16" x14ac:dyDescent="0.25">
      <c r="A27" s="29">
        <v>46138</v>
      </c>
      <c r="B27" t="str">
        <f t="shared" si="0"/>
        <v>So</v>
      </c>
      <c r="G27" s="27">
        <f t="shared" si="1"/>
        <v>0</v>
      </c>
      <c r="H27" s="27">
        <f ca="1">IF(P27&lt;&gt;"",P27,IF(OR(C27="Feiertag",A27&lt;Gesamt!$B$11,A27&gt;Gesamt!$B$13,),0,INDIRECT("M"&amp;WEEKDAY(A27,2)+19)))</f>
        <v>0</v>
      </c>
      <c r="I27" s="27">
        <f t="shared" si="2"/>
        <v>0</v>
      </c>
      <c r="J27" s="7"/>
      <c r="L27" s="13" t="s">
        <v>55</v>
      </c>
      <c r="M27" s="27">
        <f>SUM(M20:M26)</f>
        <v>40</v>
      </c>
      <c r="N27" s="36"/>
      <c r="P27" s="7"/>
    </row>
    <row r="28" spans="1:16" x14ac:dyDescent="0.25">
      <c r="A28" s="29">
        <v>46139</v>
      </c>
      <c r="B28" t="str">
        <f t="shared" si="0"/>
        <v>Mo</v>
      </c>
      <c r="G28" s="27">
        <f t="shared" si="1"/>
        <v>0</v>
      </c>
      <c r="H28" s="27">
        <f ca="1">IF(P28&lt;&gt;"",P28,IF(OR(C28="Feiertag",A28&lt;Gesamt!$B$11,A28&gt;Gesamt!$B$13,),0,INDIRECT("M"&amp;WEEKDAY(A28,2)+19)))</f>
        <v>8</v>
      </c>
      <c r="I28" s="27">
        <f t="shared" si="2"/>
        <v>0</v>
      </c>
      <c r="J28" s="7"/>
      <c r="N28" s="36"/>
      <c r="P28" s="7"/>
    </row>
    <row r="29" spans="1:16" x14ac:dyDescent="0.25">
      <c r="A29" s="29">
        <v>46140</v>
      </c>
      <c r="B29" t="str">
        <f t="shared" si="0"/>
        <v>Di</v>
      </c>
      <c r="G29" s="27">
        <f t="shared" si="1"/>
        <v>0</v>
      </c>
      <c r="H29" s="27">
        <f ca="1">IF(P29&lt;&gt;"",P29,IF(OR(C29="Feiertag",A29&lt;Gesamt!$B$11,A29&gt;Gesamt!$B$13,),0,INDIRECT("M"&amp;WEEKDAY(A29,2)+19)))</f>
        <v>8</v>
      </c>
      <c r="I29" s="27">
        <f t="shared" si="2"/>
        <v>0</v>
      </c>
      <c r="J29" s="7"/>
      <c r="N29" s="36"/>
      <c r="P29" s="7"/>
    </row>
    <row r="30" spans="1:16" x14ac:dyDescent="0.25">
      <c r="A30" s="29">
        <v>46141</v>
      </c>
      <c r="B30" t="str">
        <f t="shared" si="0"/>
        <v>Mi</v>
      </c>
      <c r="G30" s="27">
        <f t="shared" si="1"/>
        <v>0</v>
      </c>
      <c r="H30" s="27">
        <f ca="1">IF(P30&lt;&gt;"",P30,IF(OR(C30="Feiertag",A30&lt;Gesamt!$B$11,A30&gt;Gesamt!$B$13,),0,INDIRECT("M"&amp;WEEKDAY(A30,2)+19)))</f>
        <v>8</v>
      </c>
      <c r="I30" s="27">
        <f t="shared" si="2"/>
        <v>0</v>
      </c>
      <c r="J30" s="7"/>
      <c r="N30" s="36"/>
      <c r="P30" s="7"/>
    </row>
    <row r="31" spans="1:16" x14ac:dyDescent="0.25">
      <c r="A31" s="29">
        <v>46142</v>
      </c>
      <c r="B31" t="str">
        <f t="shared" si="0"/>
        <v>Do</v>
      </c>
      <c r="G31" s="27">
        <f t="shared" si="1"/>
        <v>0</v>
      </c>
      <c r="H31" s="27">
        <f ca="1">IF(P31&lt;&gt;"",P31,IF(OR(C31="Feiertag",A31&lt;Gesamt!$B$11,A31&gt;Gesamt!$B$13,),0,INDIRECT("M"&amp;WEEKDAY(A31,2)+19)))</f>
        <v>8</v>
      </c>
      <c r="I31" s="27">
        <f t="shared" si="2"/>
        <v>0</v>
      </c>
      <c r="J31" s="7"/>
      <c r="N31" s="36"/>
      <c r="P31" s="7"/>
    </row>
    <row r="32" spans="1:16" x14ac:dyDescent="0.25">
      <c r="A32" s="23"/>
      <c r="H32" s="7"/>
      <c r="I32" s="7"/>
      <c r="J32" s="7"/>
    </row>
  </sheetData>
  <sheetProtection algorithmName="SHA-512" hashValue="BHgdeAY4xgafQl0CpVUO7226MVmoWvoq2Y7avxQSq0qoEAxf689bu2k8D9HxF037H7ych89wRk1L+irDehMGiQ==" saltValue="HKFM5rYVkSra95EZsYl71Q==" spinCount="100000" sheet="1" objects="1" scenarios="1" formatCells="0" formatColumns="0" formatRows="0" selectLockedCells="1"/>
  <mergeCells count="1">
    <mergeCell ref="L3:M3"/>
  </mergeCells>
  <phoneticPr fontId="0" type="noConversion"/>
  <conditionalFormatting sqref="A2:J31">
    <cfRule type="expression" dxfId="17" priority="1">
      <formula>$C2="Feiertag"</formula>
    </cfRule>
    <cfRule type="expression" dxfId="16" priority="2">
      <formula>WEEKDAY($A2,2)&gt;=6</formula>
    </cfRule>
  </conditionalFormatting>
  <pageMargins left="0.7" right="0.7" top="0.78740157499999996" bottom="0.78740157499999996" header="0.3" footer="0.3"/>
  <pageSetup paperSize="9" scale="94" orientation="landscape"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570E9013-8C49-4BCA-A4AA-AB749DDD3B9F}">
          <x14:formula1>
            <xm:f>Anleitung!$U$1:$U$6</xm:f>
          </x14:formula1>
          <xm:sqref>C2:C31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tabColor theme="6"/>
    <pageSetUpPr fitToPage="1"/>
  </sheetPr>
  <dimension ref="A1:P32"/>
  <sheetViews>
    <sheetView zoomScaleNormal="100" workbookViewId="0">
      <selection activeCell="K41" sqref="K41"/>
    </sheetView>
  </sheetViews>
  <sheetFormatPr baseColWidth="10" defaultRowHeight="15" x14ac:dyDescent="0.25"/>
  <cols>
    <col min="1" max="1" width="7.28515625" style="2" bestFit="1" customWidth="1"/>
    <col min="2" max="2" width="4" style="2" bestFit="1" customWidth="1"/>
    <col min="3" max="3" width="21.28515625" style="2" bestFit="1" customWidth="1"/>
    <col min="4" max="4" width="9.42578125" style="24" bestFit="1" customWidth="1"/>
    <col min="5" max="5" width="7" style="24" bestFit="1" customWidth="1"/>
    <col min="6" max="6" width="6.28515625" style="24"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2" customFormat="1" x14ac:dyDescent="0.25">
      <c r="A1" s="19" t="s">
        <v>0</v>
      </c>
      <c r="B1" s="19" t="s">
        <v>1</v>
      </c>
      <c r="C1" s="19" t="s">
        <v>37</v>
      </c>
      <c r="D1" s="20" t="s">
        <v>2</v>
      </c>
      <c r="E1" s="20" t="s">
        <v>3</v>
      </c>
      <c r="F1" s="20" t="s">
        <v>4</v>
      </c>
      <c r="G1" s="21" t="s">
        <v>5</v>
      </c>
      <c r="H1" s="20" t="s">
        <v>61</v>
      </c>
      <c r="I1" s="20" t="s">
        <v>7</v>
      </c>
      <c r="J1" s="20" t="s">
        <v>36</v>
      </c>
      <c r="L1" s="38" t="str">
        <f>TEXT(A2,"MMMM")&amp;" "&amp;YEAR(A2)</f>
        <v>Mai 2026</v>
      </c>
      <c r="N1" s="35"/>
      <c r="P1" s="34" t="s">
        <v>57</v>
      </c>
    </row>
    <row r="2" spans="1:16" x14ac:dyDescent="0.25">
      <c r="A2" s="29">
        <v>46143</v>
      </c>
      <c r="B2" t="str">
        <f>TEXT(A2,"TTT")</f>
        <v>Fr</v>
      </c>
      <c r="G2" s="27">
        <f>IF(OR(C2="krank",C2="Urlaub",C2="Sonderurlaub"), H2,IF(D2&lt;=E2,(E2-D2-F2)*24,(1-D2+E2-F2)*24)+IF(C2= "Urlaub halber Tag",H2/2,0)+IF(AND(C2="Urlaub halber Tag", J2="halber Arbeitstag"),H2/2,0))</f>
        <v>0</v>
      </c>
      <c r="H2" s="27">
        <f ca="1">IF(P2&lt;&gt;"",P2,IF(OR(C2="Feiertag",A2&lt;Gesamt!$B$11,A2&gt;Gesamt!$B$13,),0,INDIRECT("M"&amp;WEEKDAY(A2,2)+19)))</f>
        <v>8</v>
      </c>
      <c r="I2" s="27">
        <f>IF(OR(C2="Überstundenabbau",C2="Urlaub halber Tag",E2&lt;&gt;""),G2-H2,0)</f>
        <v>0</v>
      </c>
      <c r="J2" s="7"/>
      <c r="L2" s="25"/>
      <c r="N2" s="36"/>
      <c r="P2" s="7"/>
    </row>
    <row r="3" spans="1:16" x14ac:dyDescent="0.25">
      <c r="A3" s="29">
        <v>46144</v>
      </c>
      <c r="B3" t="str">
        <f t="shared" ref="B3:B32" si="0">TEXT(A3,"TTT")</f>
        <v>Sa</v>
      </c>
      <c r="G3" s="27">
        <f t="shared" ref="G3:G32" si="1">IF(OR(C3="krank",C3="Urlaub",C3="Sonderurlaub"), H3,IF(D3&lt;=E3,(E3-D3-F3)*24,(1-D3+E3-F3)*24)+IF(C3= "Urlaub halber Tag",H3/2,0)+IF(AND(C3="Urlaub halber Tag", J3="halber Arbeitstag"),H3/2,0))</f>
        <v>0</v>
      </c>
      <c r="H3" s="27">
        <f ca="1">IF(P3&lt;&gt;"",P3,IF(OR(C3="Feiertag",A3&lt;Gesamt!$B$11,A3&gt;Gesamt!$B$13,),0,INDIRECT("M"&amp;WEEKDAY(A3,2)+19)))</f>
        <v>0</v>
      </c>
      <c r="I3" s="27">
        <f t="shared" ref="I3:I32" si="2">IF(OR(C3="Überstundenabbau",C3="Urlaub halber Tag",E3&lt;&gt;""),G3-H3,0)</f>
        <v>0</v>
      </c>
      <c r="J3" s="7"/>
      <c r="L3" s="40" t="str">
        <f>Gesamt!A3</f>
        <v>Max Mustermann</v>
      </c>
      <c r="M3" s="40"/>
      <c r="N3" s="36"/>
      <c r="P3" s="7"/>
    </row>
    <row r="4" spans="1:16" x14ac:dyDescent="0.25">
      <c r="A4" s="29">
        <v>46145</v>
      </c>
      <c r="B4" t="str">
        <f t="shared" si="0"/>
        <v>So</v>
      </c>
      <c r="G4" s="27">
        <f t="shared" si="1"/>
        <v>0</v>
      </c>
      <c r="H4" s="27">
        <f ca="1">IF(P4&lt;&gt;"",P4,IF(OR(C4="Feiertag",A4&lt;Gesamt!$B$11,A4&gt;Gesamt!$B$13,),0,INDIRECT("M"&amp;WEEKDAY(A4,2)+19)))</f>
        <v>0</v>
      </c>
      <c r="I4" s="27">
        <f t="shared" si="2"/>
        <v>0</v>
      </c>
      <c r="J4" s="7"/>
      <c r="N4" s="36"/>
      <c r="P4" s="7"/>
    </row>
    <row r="5" spans="1:16" x14ac:dyDescent="0.25">
      <c r="A5" s="29">
        <v>46146</v>
      </c>
      <c r="B5" t="str">
        <f t="shared" si="0"/>
        <v>Mo</v>
      </c>
      <c r="G5" s="27">
        <f t="shared" si="1"/>
        <v>0</v>
      </c>
      <c r="H5" s="27">
        <f ca="1">IF(P5&lt;&gt;"",P5,IF(OR(C5="Feiertag",A5&lt;Gesamt!$B$11,A5&gt;Gesamt!$B$13,),0,INDIRECT("M"&amp;WEEKDAY(A5,2)+19)))</f>
        <v>8</v>
      </c>
      <c r="I5" s="27">
        <f t="shared" si="2"/>
        <v>0</v>
      </c>
      <c r="J5" s="7"/>
      <c r="K5" s="23"/>
      <c r="L5" s="1" t="s">
        <v>8</v>
      </c>
      <c r="M5" s="27">
        <f>SUM(I2:I32)</f>
        <v>0</v>
      </c>
      <c r="N5" s="36"/>
      <c r="P5" s="7"/>
    </row>
    <row r="6" spans="1:16" x14ac:dyDescent="0.25">
      <c r="A6" s="29">
        <v>46147</v>
      </c>
      <c r="B6" t="str">
        <f t="shared" si="0"/>
        <v>Di</v>
      </c>
      <c r="G6" s="27">
        <f t="shared" si="1"/>
        <v>0</v>
      </c>
      <c r="H6" s="27">
        <f ca="1">IF(P6&lt;&gt;"",P6,IF(OR(C6="Feiertag",A6&lt;Gesamt!$B$11,A6&gt;Gesamt!$B$13,),0,INDIRECT("M"&amp;WEEKDAY(A6,2)+19)))</f>
        <v>8</v>
      </c>
      <c r="I6" s="27">
        <f t="shared" si="2"/>
        <v>0</v>
      </c>
      <c r="J6" s="7"/>
      <c r="L6" s="25"/>
      <c r="N6" s="36"/>
      <c r="P6" s="7"/>
    </row>
    <row r="7" spans="1:16" x14ac:dyDescent="0.25">
      <c r="A7" s="29">
        <v>46148</v>
      </c>
      <c r="B7" t="str">
        <f t="shared" si="0"/>
        <v>Mi</v>
      </c>
      <c r="G7" s="27">
        <f t="shared" si="1"/>
        <v>0</v>
      </c>
      <c r="H7" s="27">
        <f ca="1">IF(P7&lt;&gt;"",P7,IF(OR(C7="Feiertag",A7&lt;Gesamt!$B$11,A7&gt;Gesamt!$B$13,),0,INDIRECT("M"&amp;WEEKDAY(A7,2)+19)))</f>
        <v>8</v>
      </c>
      <c r="I7" s="27">
        <f t="shared" si="2"/>
        <v>0</v>
      </c>
      <c r="J7" s="7"/>
      <c r="L7" s="1" t="s">
        <v>60</v>
      </c>
      <c r="M7" s="27">
        <f>Gesamt!B9+SUM(Gesamt!E2:E6)-SUM(Gesamt!J2:J6)</f>
        <v>0</v>
      </c>
      <c r="N7" s="36"/>
      <c r="P7" s="7"/>
    </row>
    <row r="8" spans="1:16" x14ac:dyDescent="0.25">
      <c r="A8" s="29">
        <v>46149</v>
      </c>
      <c r="B8" t="str">
        <f t="shared" si="0"/>
        <v>Do</v>
      </c>
      <c r="G8" s="27">
        <f t="shared" si="1"/>
        <v>0</v>
      </c>
      <c r="H8" s="27">
        <f ca="1">IF(P8&lt;&gt;"",P8,IF(OR(C8="Feiertag",A8&lt;Gesamt!$B$11,A8&gt;Gesamt!$B$13,),0,INDIRECT("M"&amp;WEEKDAY(A8,2)+19)))</f>
        <v>8</v>
      </c>
      <c r="I8" s="27">
        <f t="shared" si="2"/>
        <v>0</v>
      </c>
      <c r="J8" s="7"/>
      <c r="L8" s="25"/>
      <c r="N8" s="36"/>
      <c r="P8" s="7"/>
    </row>
    <row r="9" spans="1:16" x14ac:dyDescent="0.25">
      <c r="A9" s="29">
        <v>46150</v>
      </c>
      <c r="B9" t="str">
        <f t="shared" si="0"/>
        <v>Fr</v>
      </c>
      <c r="G9" s="27">
        <f t="shared" si="1"/>
        <v>0</v>
      </c>
      <c r="H9" s="27">
        <f ca="1">IF(P9&lt;&gt;"",P9,IF(OR(C9="Feiertag",A9&lt;Gesamt!$B$11,A9&gt;Gesamt!$B$13,),0,INDIRECT("M"&amp;WEEKDAY(A9,2)+19)))</f>
        <v>8</v>
      </c>
      <c r="I9" s="27">
        <f t="shared" si="2"/>
        <v>0</v>
      </c>
      <c r="J9" s="7"/>
      <c r="L9" s="1" t="s">
        <v>25</v>
      </c>
      <c r="M9">
        <f>COUNTIF(C2:C32,"krank")</f>
        <v>0</v>
      </c>
      <c r="N9" s="36"/>
      <c r="P9" s="7"/>
    </row>
    <row r="10" spans="1:16" x14ac:dyDescent="0.25">
      <c r="A10" s="29">
        <v>46151</v>
      </c>
      <c r="B10" t="str">
        <f t="shared" si="0"/>
        <v>Sa</v>
      </c>
      <c r="G10" s="27">
        <f t="shared" si="1"/>
        <v>0</v>
      </c>
      <c r="H10" s="27">
        <f ca="1">IF(P10&lt;&gt;"",P10,IF(OR(C10="Feiertag",A10&lt;Gesamt!$B$11,A10&gt;Gesamt!$B$13,),0,INDIRECT("M"&amp;WEEKDAY(A10,2)+19)))</f>
        <v>0</v>
      </c>
      <c r="I10" s="27">
        <f t="shared" si="2"/>
        <v>0</v>
      </c>
      <c r="J10" s="7"/>
      <c r="L10" s="25"/>
      <c r="N10" s="36"/>
      <c r="P10" s="7"/>
    </row>
    <row r="11" spans="1:16" x14ac:dyDescent="0.25">
      <c r="A11" s="29">
        <v>46152</v>
      </c>
      <c r="B11" t="str">
        <f t="shared" si="0"/>
        <v>So</v>
      </c>
      <c r="G11" s="27">
        <f t="shared" si="1"/>
        <v>0</v>
      </c>
      <c r="H11" s="27">
        <f ca="1">IF(P11&lt;&gt;"",P11,IF(OR(C11="Feiertag",A11&lt;Gesamt!$B$11,A11&gt;Gesamt!$B$13,),0,INDIRECT("M"&amp;WEEKDAY(A11,2)+19)))</f>
        <v>0</v>
      </c>
      <c r="I11" s="27">
        <f t="shared" si="2"/>
        <v>0</v>
      </c>
      <c r="J11" s="7"/>
      <c r="L11" s="1" t="s">
        <v>58</v>
      </c>
      <c r="M11" s="28">
        <f>SUM(Gesamt!F2:F6)</f>
        <v>0</v>
      </c>
      <c r="N11" s="36"/>
      <c r="P11" s="7"/>
    </row>
    <row r="12" spans="1:16" x14ac:dyDescent="0.25">
      <c r="A12" s="29">
        <v>46153</v>
      </c>
      <c r="B12" t="str">
        <f t="shared" si="0"/>
        <v>Mo</v>
      </c>
      <c r="G12" s="27">
        <f t="shared" si="1"/>
        <v>0</v>
      </c>
      <c r="H12" s="27">
        <f ca="1">IF(P12&lt;&gt;"",P12,IF(OR(C12="Feiertag",A12&lt;Gesamt!$B$11,A12&gt;Gesamt!$B$13,),0,INDIRECT("M"&amp;WEEKDAY(A12,2)+19)))</f>
        <v>8</v>
      </c>
      <c r="I12" s="27">
        <f t="shared" si="2"/>
        <v>0</v>
      </c>
      <c r="J12" s="7"/>
      <c r="L12" s="25"/>
      <c r="N12" s="36"/>
      <c r="P12" s="7"/>
    </row>
    <row r="13" spans="1:16" x14ac:dyDescent="0.25">
      <c r="A13" s="29">
        <v>46154</v>
      </c>
      <c r="B13" t="str">
        <f t="shared" si="0"/>
        <v>Di</v>
      </c>
      <c r="G13" s="27">
        <f t="shared" si="1"/>
        <v>0</v>
      </c>
      <c r="H13" s="27">
        <f ca="1">IF(P13&lt;&gt;"",P13,IF(OR(C13="Feiertag",A13&lt;Gesamt!$B$11,A13&gt;Gesamt!$B$13,),0,INDIRECT("M"&amp;WEEKDAY(A13,2)+19)))</f>
        <v>8</v>
      </c>
      <c r="I13" s="27">
        <f t="shared" si="2"/>
        <v>0</v>
      </c>
      <c r="J13" s="7"/>
      <c r="L13" s="1" t="s">
        <v>26</v>
      </c>
      <c r="M13">
        <f>COUNTIF(C2:C32, "Urlaub")+COUNTIF(C2:C32,"Urlaub halber Tag")/2</f>
        <v>0</v>
      </c>
      <c r="N13" s="36"/>
      <c r="P13" s="7"/>
    </row>
    <row r="14" spans="1:16" x14ac:dyDescent="0.25">
      <c r="A14" s="29">
        <v>46155</v>
      </c>
      <c r="B14" t="str">
        <f t="shared" si="0"/>
        <v>Mi</v>
      </c>
      <c r="G14" s="27">
        <f t="shared" si="1"/>
        <v>0</v>
      </c>
      <c r="H14" s="27">
        <f ca="1">IF(P14&lt;&gt;"",P14,IF(OR(C14="Feiertag",A14&lt;Gesamt!$B$11,A14&gt;Gesamt!$B$13,),0,INDIRECT("M"&amp;WEEKDAY(A14,2)+19)))</f>
        <v>8</v>
      </c>
      <c r="I14" s="27">
        <f t="shared" si="2"/>
        <v>0</v>
      </c>
      <c r="J14" s="7"/>
      <c r="L14" s="25"/>
      <c r="N14" s="36"/>
      <c r="P14" s="7"/>
    </row>
    <row r="15" spans="1:16" x14ac:dyDescent="0.25">
      <c r="A15" s="29">
        <v>46156</v>
      </c>
      <c r="B15" t="str">
        <f t="shared" si="0"/>
        <v>Do</v>
      </c>
      <c r="G15" s="27">
        <f t="shared" si="1"/>
        <v>0</v>
      </c>
      <c r="H15" s="27">
        <f ca="1">IF(P15&lt;&gt;"",P15,IF(OR(C15="Feiertag",A15&lt;Gesamt!$B$11,A15&gt;Gesamt!$B$13,),0,INDIRECT("M"&amp;WEEKDAY(A15,2)+19)))</f>
        <v>8</v>
      </c>
      <c r="I15" s="27">
        <f t="shared" si="2"/>
        <v>0</v>
      </c>
      <c r="J15" s="7"/>
      <c r="L15" s="1" t="s">
        <v>59</v>
      </c>
      <c r="M15">
        <f>Gesamt!B5+Gesamt!B7-SUM(Gesamt!G2:G6)</f>
        <v>30</v>
      </c>
      <c r="N15" s="36"/>
      <c r="P15" s="7"/>
    </row>
    <row r="16" spans="1:16" x14ac:dyDescent="0.25">
      <c r="A16" s="29">
        <v>46157</v>
      </c>
      <c r="B16" t="str">
        <f t="shared" si="0"/>
        <v>Fr</v>
      </c>
      <c r="G16" s="27">
        <f t="shared" si="1"/>
        <v>0</v>
      </c>
      <c r="H16" s="27">
        <f ca="1">IF(P16&lt;&gt;"",P16,IF(OR(C16="Feiertag",A16&lt;Gesamt!$B$11,A16&gt;Gesamt!$B$13,),0,INDIRECT("M"&amp;WEEKDAY(A16,2)+19)))</f>
        <v>8</v>
      </c>
      <c r="I16" s="27">
        <f t="shared" si="2"/>
        <v>0</v>
      </c>
      <c r="J16" s="7"/>
      <c r="N16" s="36"/>
      <c r="P16" s="7"/>
    </row>
    <row r="17" spans="1:16" x14ac:dyDescent="0.25">
      <c r="A17" s="29">
        <v>46158</v>
      </c>
      <c r="B17" t="str">
        <f t="shared" si="0"/>
        <v>Sa</v>
      </c>
      <c r="G17" s="27">
        <f t="shared" si="1"/>
        <v>0</v>
      </c>
      <c r="H17" s="27">
        <f ca="1">IF(P17&lt;&gt;"",P17,IF(OR(C17="Feiertag",A17&lt;Gesamt!$B$11,A17&gt;Gesamt!$B$13,),0,INDIRECT("M"&amp;WEEKDAY(A17,2)+19)))</f>
        <v>0</v>
      </c>
      <c r="I17" s="27">
        <f t="shared" si="2"/>
        <v>0</v>
      </c>
      <c r="J17" s="7"/>
      <c r="L17" s="1" t="s">
        <v>51</v>
      </c>
      <c r="M17" s="27">
        <f>SUM(G2:G32)</f>
        <v>0</v>
      </c>
      <c r="N17" s="36"/>
      <c r="P17" s="7"/>
    </row>
    <row r="18" spans="1:16" x14ac:dyDescent="0.25">
      <c r="A18" s="29">
        <v>46159</v>
      </c>
      <c r="B18" t="str">
        <f t="shared" si="0"/>
        <v>So</v>
      </c>
      <c r="G18" s="27">
        <f t="shared" si="1"/>
        <v>0</v>
      </c>
      <c r="H18" s="27">
        <f ca="1">IF(P18&lt;&gt;"",P18,IF(OR(C18="Feiertag",A18&lt;Gesamt!$B$11,A18&gt;Gesamt!$B$13,),0,INDIRECT("M"&amp;WEEKDAY(A18,2)+19)))</f>
        <v>0</v>
      </c>
      <c r="I18" s="27">
        <f t="shared" si="2"/>
        <v>0</v>
      </c>
      <c r="J18" s="7"/>
      <c r="N18" s="36"/>
      <c r="P18" s="7"/>
    </row>
    <row r="19" spans="1:16" x14ac:dyDescent="0.25">
      <c r="A19" s="29">
        <v>46160</v>
      </c>
      <c r="B19" t="str">
        <f t="shared" si="0"/>
        <v>Mo</v>
      </c>
      <c r="G19" s="27">
        <f t="shared" si="1"/>
        <v>0</v>
      </c>
      <c r="H19" s="27">
        <f ca="1">IF(P19&lt;&gt;"",P19,IF(OR(C19="Feiertag",A19&lt;Gesamt!$B$11,A19&gt;Gesamt!$B$13,),0,INDIRECT("M"&amp;WEEKDAY(A19,2)+19)))</f>
        <v>8</v>
      </c>
      <c r="I19" s="27">
        <f t="shared" si="2"/>
        <v>0</v>
      </c>
      <c r="J19" s="7"/>
      <c r="L19" s="13" t="s">
        <v>6</v>
      </c>
      <c r="N19" s="36"/>
      <c r="P19" s="7"/>
    </row>
    <row r="20" spans="1:16" x14ac:dyDescent="0.25">
      <c r="A20" s="29">
        <v>46161</v>
      </c>
      <c r="B20" t="str">
        <f t="shared" si="0"/>
        <v>Di</v>
      </c>
      <c r="G20" s="27">
        <f t="shared" si="1"/>
        <v>0</v>
      </c>
      <c r="H20" s="27">
        <f ca="1">IF(P20&lt;&gt;"",P20,IF(OR(C20="Feiertag",A20&lt;Gesamt!$B$11,A20&gt;Gesamt!$B$13,),0,INDIRECT("M"&amp;WEEKDAY(A20,2)+19)))</f>
        <v>8</v>
      </c>
      <c r="I20" s="27">
        <f t="shared" si="2"/>
        <v>0</v>
      </c>
      <c r="J20" s="7"/>
      <c r="L20" s="6" t="s">
        <v>44</v>
      </c>
      <c r="M20" s="7">
        <f>Gesamt!C30</f>
        <v>8</v>
      </c>
      <c r="N20" s="36"/>
      <c r="P20" s="7"/>
    </row>
    <row r="21" spans="1:16" x14ac:dyDescent="0.25">
      <c r="A21" s="29">
        <v>46162</v>
      </c>
      <c r="B21" t="str">
        <f t="shared" si="0"/>
        <v>Mi</v>
      </c>
      <c r="G21" s="27">
        <f t="shared" si="1"/>
        <v>0</v>
      </c>
      <c r="H21" s="27">
        <f ca="1">IF(P21&lt;&gt;"",P21,IF(OR(C21="Feiertag",A21&lt;Gesamt!$B$11,A21&gt;Gesamt!$B$13,),0,INDIRECT("M"&amp;WEEKDAY(A21,2)+19)))</f>
        <v>8</v>
      </c>
      <c r="I21" s="27">
        <f t="shared" si="2"/>
        <v>0</v>
      </c>
      <c r="J21" s="7"/>
      <c r="L21" s="6" t="s">
        <v>45</v>
      </c>
      <c r="M21" s="7">
        <f>Gesamt!C31</f>
        <v>8</v>
      </c>
      <c r="N21" s="36"/>
      <c r="P21" s="7"/>
    </row>
    <row r="22" spans="1:16" x14ac:dyDescent="0.25">
      <c r="A22" s="29">
        <v>46163</v>
      </c>
      <c r="B22" t="str">
        <f t="shared" si="0"/>
        <v>Do</v>
      </c>
      <c r="G22" s="27">
        <f t="shared" si="1"/>
        <v>0</v>
      </c>
      <c r="H22" s="27">
        <f ca="1">IF(P22&lt;&gt;"",P22,IF(OR(C22="Feiertag",A22&lt;Gesamt!$B$11,A22&gt;Gesamt!$B$13,),0,INDIRECT("M"&amp;WEEKDAY(A22,2)+19)))</f>
        <v>8</v>
      </c>
      <c r="I22" s="27">
        <f t="shared" si="2"/>
        <v>0</v>
      </c>
      <c r="J22" s="7"/>
      <c r="L22" s="6" t="s">
        <v>46</v>
      </c>
      <c r="M22" s="7">
        <f>Gesamt!C32</f>
        <v>8</v>
      </c>
      <c r="N22" s="36"/>
      <c r="P22" s="7"/>
    </row>
    <row r="23" spans="1:16" x14ac:dyDescent="0.25">
      <c r="A23" s="29">
        <v>46164</v>
      </c>
      <c r="B23" t="str">
        <f t="shared" si="0"/>
        <v>Fr</v>
      </c>
      <c r="G23" s="27">
        <f t="shared" si="1"/>
        <v>0</v>
      </c>
      <c r="H23" s="27">
        <f ca="1">IF(P23&lt;&gt;"",P23,IF(OR(C23="Feiertag",A23&lt;Gesamt!$B$11,A23&gt;Gesamt!$B$13,),0,INDIRECT("M"&amp;WEEKDAY(A23,2)+19)))</f>
        <v>8</v>
      </c>
      <c r="I23" s="27">
        <f t="shared" si="2"/>
        <v>0</v>
      </c>
      <c r="J23" s="7"/>
      <c r="L23" s="6" t="s">
        <v>47</v>
      </c>
      <c r="M23" s="7">
        <f>Gesamt!C33</f>
        <v>8</v>
      </c>
      <c r="N23" s="36"/>
      <c r="P23" s="7"/>
    </row>
    <row r="24" spans="1:16" x14ac:dyDescent="0.25">
      <c r="A24" s="29">
        <v>46165</v>
      </c>
      <c r="B24" t="str">
        <f t="shared" si="0"/>
        <v>Sa</v>
      </c>
      <c r="G24" s="27">
        <f t="shared" si="1"/>
        <v>0</v>
      </c>
      <c r="H24" s="27">
        <f ca="1">IF(P24&lt;&gt;"",P24,IF(OR(C24="Feiertag",A24&lt;Gesamt!$B$11,A24&gt;Gesamt!$B$13,),0,INDIRECT("M"&amp;WEEKDAY(A24,2)+19)))</f>
        <v>0</v>
      </c>
      <c r="I24" s="27">
        <f t="shared" si="2"/>
        <v>0</v>
      </c>
      <c r="J24" s="7"/>
      <c r="L24" s="6" t="s">
        <v>48</v>
      </c>
      <c r="M24" s="7">
        <f>Gesamt!C34</f>
        <v>8</v>
      </c>
      <c r="N24" s="36"/>
      <c r="P24" s="7"/>
    </row>
    <row r="25" spans="1:16" x14ac:dyDescent="0.25">
      <c r="A25" s="29">
        <v>46166</v>
      </c>
      <c r="B25" t="str">
        <f t="shared" si="0"/>
        <v>So</v>
      </c>
      <c r="G25" s="27">
        <f t="shared" si="1"/>
        <v>0</v>
      </c>
      <c r="H25" s="27">
        <f ca="1">IF(P25&lt;&gt;"",P25,IF(OR(C25="Feiertag",A25&lt;Gesamt!$B$11,A25&gt;Gesamt!$B$13,),0,INDIRECT("M"&amp;WEEKDAY(A25,2)+19)))</f>
        <v>0</v>
      </c>
      <c r="I25" s="27">
        <f t="shared" si="2"/>
        <v>0</v>
      </c>
      <c r="J25" s="7"/>
      <c r="L25" s="6" t="s">
        <v>49</v>
      </c>
      <c r="M25" s="7">
        <f>Gesamt!C35</f>
        <v>0</v>
      </c>
      <c r="N25" s="36"/>
      <c r="P25" s="7"/>
    </row>
    <row r="26" spans="1:16" x14ac:dyDescent="0.25">
      <c r="A26" s="29">
        <v>46167</v>
      </c>
      <c r="B26" t="str">
        <f t="shared" si="0"/>
        <v>Mo</v>
      </c>
      <c r="G26" s="27">
        <f t="shared" si="1"/>
        <v>0</v>
      </c>
      <c r="H26" s="27">
        <f ca="1">IF(P26&lt;&gt;"",P26,IF(OR(C26="Feiertag",A26&lt;Gesamt!$B$11,A26&gt;Gesamt!$B$13,),0,INDIRECT("M"&amp;WEEKDAY(A26,2)+19)))</f>
        <v>8</v>
      </c>
      <c r="I26" s="27">
        <f t="shared" si="2"/>
        <v>0</v>
      </c>
      <c r="J26" s="7"/>
      <c r="L26" s="6" t="s">
        <v>50</v>
      </c>
      <c r="M26" s="7">
        <f>Gesamt!C36</f>
        <v>0</v>
      </c>
      <c r="N26" s="36"/>
      <c r="P26" s="7"/>
    </row>
    <row r="27" spans="1:16" x14ac:dyDescent="0.25">
      <c r="A27" s="29">
        <v>46168</v>
      </c>
      <c r="B27" t="str">
        <f t="shared" si="0"/>
        <v>Di</v>
      </c>
      <c r="G27" s="27">
        <f t="shared" si="1"/>
        <v>0</v>
      </c>
      <c r="H27" s="27">
        <f ca="1">IF(P27&lt;&gt;"",P27,IF(OR(C27="Feiertag",A27&lt;Gesamt!$B$11,A27&gt;Gesamt!$B$13,),0,INDIRECT("M"&amp;WEEKDAY(A27,2)+19)))</f>
        <v>8</v>
      </c>
      <c r="I27" s="27">
        <f t="shared" si="2"/>
        <v>0</v>
      </c>
      <c r="J27" s="7"/>
      <c r="L27" s="13" t="s">
        <v>55</v>
      </c>
      <c r="M27" s="27">
        <f>SUM(M20:M26)</f>
        <v>40</v>
      </c>
      <c r="N27" s="36"/>
      <c r="P27" s="7"/>
    </row>
    <row r="28" spans="1:16" x14ac:dyDescent="0.25">
      <c r="A28" s="29">
        <v>46169</v>
      </c>
      <c r="B28" t="str">
        <f t="shared" si="0"/>
        <v>Mi</v>
      </c>
      <c r="G28" s="27">
        <f t="shared" si="1"/>
        <v>0</v>
      </c>
      <c r="H28" s="27">
        <f ca="1">IF(P28&lt;&gt;"",P28,IF(OR(C28="Feiertag",A28&lt;Gesamt!$B$11,A28&gt;Gesamt!$B$13,),0,INDIRECT("M"&amp;WEEKDAY(A28,2)+19)))</f>
        <v>8</v>
      </c>
      <c r="I28" s="27">
        <f t="shared" si="2"/>
        <v>0</v>
      </c>
      <c r="J28" s="7"/>
      <c r="N28" s="36"/>
      <c r="P28" s="7"/>
    </row>
    <row r="29" spans="1:16" x14ac:dyDescent="0.25">
      <c r="A29" s="29">
        <v>46170</v>
      </c>
      <c r="B29" t="str">
        <f t="shared" si="0"/>
        <v>Do</v>
      </c>
      <c r="G29" s="27">
        <f t="shared" si="1"/>
        <v>0</v>
      </c>
      <c r="H29" s="27">
        <f ca="1">IF(P29&lt;&gt;"",P29,IF(OR(C29="Feiertag",A29&lt;Gesamt!$B$11,A29&gt;Gesamt!$B$13,),0,INDIRECT("M"&amp;WEEKDAY(A29,2)+19)))</f>
        <v>8</v>
      </c>
      <c r="I29" s="27">
        <f t="shared" si="2"/>
        <v>0</v>
      </c>
      <c r="J29" s="7"/>
      <c r="N29" s="36"/>
      <c r="P29" s="7"/>
    </row>
    <row r="30" spans="1:16" x14ac:dyDescent="0.25">
      <c r="A30" s="29">
        <v>46171</v>
      </c>
      <c r="B30" t="str">
        <f t="shared" si="0"/>
        <v>Fr</v>
      </c>
      <c r="G30" s="27">
        <f t="shared" si="1"/>
        <v>0</v>
      </c>
      <c r="H30" s="27">
        <f ca="1">IF(P30&lt;&gt;"",P30,IF(OR(C30="Feiertag",A30&lt;Gesamt!$B$11,A30&gt;Gesamt!$B$13,),0,INDIRECT("M"&amp;WEEKDAY(A30,2)+19)))</f>
        <v>8</v>
      </c>
      <c r="I30" s="27">
        <f t="shared" si="2"/>
        <v>0</v>
      </c>
      <c r="J30" s="7"/>
      <c r="N30" s="36"/>
      <c r="P30" s="7"/>
    </row>
    <row r="31" spans="1:16" x14ac:dyDescent="0.25">
      <c r="A31" s="29">
        <v>46172</v>
      </c>
      <c r="B31" t="str">
        <f t="shared" si="0"/>
        <v>Sa</v>
      </c>
      <c r="G31" s="27">
        <f t="shared" si="1"/>
        <v>0</v>
      </c>
      <c r="H31" s="27">
        <f ca="1">IF(P31&lt;&gt;"",P31,IF(OR(C31="Feiertag",A31&lt;Gesamt!$B$11,A31&gt;Gesamt!$B$13,),0,INDIRECT("M"&amp;WEEKDAY(A31,2)+19)))</f>
        <v>0</v>
      </c>
      <c r="I31" s="27">
        <f t="shared" si="2"/>
        <v>0</v>
      </c>
      <c r="J31" s="7"/>
      <c r="N31" s="36"/>
      <c r="P31" s="7"/>
    </row>
    <row r="32" spans="1:16" x14ac:dyDescent="0.25">
      <c r="A32" s="29">
        <v>46173</v>
      </c>
      <c r="B32" t="str">
        <f t="shared" si="0"/>
        <v>So</v>
      </c>
      <c r="G32" s="27">
        <f t="shared" si="1"/>
        <v>0</v>
      </c>
      <c r="H32" s="27">
        <f ca="1">IF(P32&lt;&gt;"",P32,IF(OR(C32="Feiertag",A32&lt;Gesamt!$B$11,A32&gt;Gesamt!$B$13,),0,INDIRECT("M"&amp;WEEKDAY(A32,2)+19)))</f>
        <v>0</v>
      </c>
      <c r="I32" s="27">
        <f t="shared" si="2"/>
        <v>0</v>
      </c>
      <c r="J32" s="7"/>
      <c r="N32" s="36"/>
      <c r="P32" s="7"/>
    </row>
  </sheetData>
  <sheetProtection algorithmName="SHA-512" hashValue="eA9hfLBxPHdAGhFEtRsyeWSQePzYeWiBvaBeKbFmyKp7ddsjbWtHaznkLMPFvlFr8bUf2FnYN7fBqdhEZGcJeQ==" saltValue="Et32uX6kGbpidPuH4sTN5A==" spinCount="100000" sheet="1" objects="1" scenarios="1" formatCells="0" formatColumns="0" formatRows="0" selectLockedCells="1"/>
  <mergeCells count="1">
    <mergeCell ref="L3:M3"/>
  </mergeCells>
  <phoneticPr fontId="0" type="noConversion"/>
  <conditionalFormatting sqref="A2:J32">
    <cfRule type="expression" dxfId="15" priority="1">
      <formula>$C2="Feiertag"</formula>
    </cfRule>
    <cfRule type="expression" dxfId="14" priority="2">
      <formula>WEEKDAY($A2,2)&gt;=6</formula>
    </cfRule>
  </conditionalFormatting>
  <pageMargins left="0.7" right="0.7" top="0.78740157499999996" bottom="0.78740157499999996" header="0.3" footer="0.3"/>
  <pageSetup paperSize="9" scale="94" orientation="landscape"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0CB62A4-CAC8-4966-A06E-CBAACE6608F2}">
          <x14:formula1>
            <xm:f>Anleitung!$U$1:$U$6</xm:f>
          </x14:formula1>
          <xm:sqref>C2:C32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tabColor theme="4"/>
    <pageSetUpPr fitToPage="1"/>
  </sheetPr>
  <dimension ref="A1:P32"/>
  <sheetViews>
    <sheetView zoomScaleNormal="100" workbookViewId="0">
      <selection activeCell="K41" sqref="K41"/>
    </sheetView>
  </sheetViews>
  <sheetFormatPr baseColWidth="10" defaultRowHeight="15" x14ac:dyDescent="0.25"/>
  <cols>
    <col min="1" max="1" width="7" style="2" bestFit="1" customWidth="1"/>
    <col min="2" max="2" width="4" style="2" bestFit="1" customWidth="1"/>
    <col min="3" max="3" width="21.28515625" style="2" bestFit="1" customWidth="1"/>
    <col min="4" max="4" width="9.42578125" style="24" bestFit="1" customWidth="1"/>
    <col min="5" max="5" width="7" style="24" bestFit="1" customWidth="1"/>
    <col min="6" max="6" width="6.28515625" style="24"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2" customFormat="1" x14ac:dyDescent="0.25">
      <c r="A1" s="19" t="s">
        <v>0</v>
      </c>
      <c r="B1" s="19" t="s">
        <v>1</v>
      </c>
      <c r="C1" s="19" t="s">
        <v>37</v>
      </c>
      <c r="D1" s="20" t="s">
        <v>2</v>
      </c>
      <c r="E1" s="20" t="s">
        <v>3</v>
      </c>
      <c r="F1" s="20" t="s">
        <v>4</v>
      </c>
      <c r="G1" s="21" t="s">
        <v>5</v>
      </c>
      <c r="H1" s="20" t="s">
        <v>61</v>
      </c>
      <c r="I1" s="20" t="s">
        <v>7</v>
      </c>
      <c r="J1" s="20" t="s">
        <v>36</v>
      </c>
      <c r="L1" s="38" t="str">
        <f>TEXT(A2,"MMMM")&amp;" "&amp;YEAR(A2)</f>
        <v>Juni 2026</v>
      </c>
      <c r="N1" s="35"/>
      <c r="P1" s="34" t="s">
        <v>57</v>
      </c>
    </row>
    <row r="2" spans="1:16" x14ac:dyDescent="0.25">
      <c r="A2" s="29">
        <v>46174</v>
      </c>
      <c r="B2" t="str">
        <f>TEXT(A2,"TTT")</f>
        <v>Mo</v>
      </c>
      <c r="G2" s="27">
        <f>IF(OR(C2="krank",C2="Urlaub",C2="Sonderurlaub"), H2,IF(D2&lt;=E2,(E2-D2-F2)*24,(1-D2+E2-F2)*24)+IF(C2= "Urlaub halber Tag",H2/2,0)+IF(AND(C2="Urlaub halber Tag", J2="halber Arbeitstag"),H2/2,0))</f>
        <v>0</v>
      </c>
      <c r="H2" s="27">
        <f ca="1">IF(P2&lt;&gt;"",P2,IF(OR(C2="Feiertag",A2&lt;Gesamt!$B$11,A2&gt;Gesamt!$B$13,),0,INDIRECT("M"&amp;WEEKDAY(A2,2)+19)))</f>
        <v>8</v>
      </c>
      <c r="I2" s="27">
        <f>IF(OR(C2="Überstundenabbau",C2="Urlaub halber Tag",E2&lt;&gt;""),G2-H2,0)</f>
        <v>0</v>
      </c>
      <c r="J2" s="7"/>
      <c r="L2" s="25"/>
      <c r="N2" s="36"/>
      <c r="P2" s="7"/>
    </row>
    <row r="3" spans="1:16" x14ac:dyDescent="0.25">
      <c r="A3" s="29">
        <v>46175</v>
      </c>
      <c r="B3" t="str">
        <f t="shared" ref="B3:B31" si="0">TEXT(A3,"TTT")</f>
        <v>Di</v>
      </c>
      <c r="G3" s="27">
        <f t="shared" ref="G3:G31" si="1">IF(OR(C3="krank",C3="Urlaub",C3="Sonderurlaub"), H3,IF(D3&lt;=E3,(E3-D3-F3)*24,(1-D3+E3-F3)*24)+IF(C3= "Urlaub halber Tag",H3/2,0)+IF(AND(C3="Urlaub halber Tag", J3="halber Arbeitstag"),H3/2,0))</f>
        <v>0</v>
      </c>
      <c r="H3" s="27">
        <f ca="1">IF(P3&lt;&gt;"",P3,IF(OR(C3="Feiertag",A3&lt;Gesamt!$B$11,A3&gt;Gesamt!$B$13,),0,INDIRECT("M"&amp;WEEKDAY(A3,2)+19)))</f>
        <v>8</v>
      </c>
      <c r="I3" s="27">
        <f t="shared" ref="I3:I31" si="2">IF(OR(C3="Überstundenabbau",C3="Urlaub halber Tag",E3&lt;&gt;""),G3-H3,0)</f>
        <v>0</v>
      </c>
      <c r="J3" s="7"/>
      <c r="L3" s="40" t="str">
        <f>Gesamt!A3</f>
        <v>Max Mustermann</v>
      </c>
      <c r="M3" s="40"/>
      <c r="N3" s="36"/>
      <c r="P3" s="7"/>
    </row>
    <row r="4" spans="1:16" x14ac:dyDescent="0.25">
      <c r="A4" s="29">
        <v>46176</v>
      </c>
      <c r="B4" t="str">
        <f t="shared" si="0"/>
        <v>Mi</v>
      </c>
      <c r="G4" s="27">
        <f t="shared" si="1"/>
        <v>0</v>
      </c>
      <c r="H4" s="27">
        <f ca="1">IF(P4&lt;&gt;"",P4,IF(OR(C4="Feiertag",A4&lt;Gesamt!$B$11,A4&gt;Gesamt!$B$13,),0,INDIRECT("M"&amp;WEEKDAY(A4,2)+19)))</f>
        <v>8</v>
      </c>
      <c r="I4" s="27">
        <f t="shared" si="2"/>
        <v>0</v>
      </c>
      <c r="J4" s="7"/>
      <c r="N4" s="36"/>
      <c r="P4" s="7"/>
    </row>
    <row r="5" spans="1:16" x14ac:dyDescent="0.25">
      <c r="A5" s="29">
        <v>46177</v>
      </c>
      <c r="B5" t="str">
        <f t="shared" si="0"/>
        <v>Do</v>
      </c>
      <c r="G5" s="27">
        <f t="shared" si="1"/>
        <v>0</v>
      </c>
      <c r="H5" s="27">
        <f ca="1">IF(P5&lt;&gt;"",P5,IF(OR(C5="Feiertag",A5&lt;Gesamt!$B$11,A5&gt;Gesamt!$B$13,),0,INDIRECT("M"&amp;WEEKDAY(A5,2)+19)))</f>
        <v>8</v>
      </c>
      <c r="I5" s="27">
        <f t="shared" si="2"/>
        <v>0</v>
      </c>
      <c r="J5" s="7"/>
      <c r="K5" s="23"/>
      <c r="L5" s="1" t="s">
        <v>8</v>
      </c>
      <c r="M5" s="27">
        <f>SUM(I2:I32)</f>
        <v>0</v>
      </c>
      <c r="N5" s="36"/>
      <c r="P5" s="7"/>
    </row>
    <row r="6" spans="1:16" x14ac:dyDescent="0.25">
      <c r="A6" s="29">
        <v>46178</v>
      </c>
      <c r="B6" t="str">
        <f t="shared" si="0"/>
        <v>Fr</v>
      </c>
      <c r="G6" s="27">
        <f t="shared" si="1"/>
        <v>0</v>
      </c>
      <c r="H6" s="27">
        <f ca="1">IF(P6&lt;&gt;"",P6,IF(OR(C6="Feiertag",A6&lt;Gesamt!$B$11,A6&gt;Gesamt!$B$13,),0,INDIRECT("M"&amp;WEEKDAY(A6,2)+19)))</f>
        <v>8</v>
      </c>
      <c r="I6" s="27">
        <f t="shared" si="2"/>
        <v>0</v>
      </c>
      <c r="J6" s="7"/>
      <c r="L6" s="25"/>
      <c r="N6" s="36"/>
      <c r="P6" s="7"/>
    </row>
    <row r="7" spans="1:16" x14ac:dyDescent="0.25">
      <c r="A7" s="29">
        <v>46179</v>
      </c>
      <c r="B7" t="str">
        <f t="shared" si="0"/>
        <v>Sa</v>
      </c>
      <c r="G7" s="27">
        <f t="shared" si="1"/>
        <v>0</v>
      </c>
      <c r="H7" s="27">
        <f ca="1">IF(P7&lt;&gt;"",P7,IF(OR(C7="Feiertag",A7&lt;Gesamt!$B$11,A7&gt;Gesamt!$B$13,),0,INDIRECT("M"&amp;WEEKDAY(A7,2)+19)))</f>
        <v>0</v>
      </c>
      <c r="I7" s="27">
        <f t="shared" si="2"/>
        <v>0</v>
      </c>
      <c r="J7" s="7"/>
      <c r="L7" s="1" t="s">
        <v>60</v>
      </c>
      <c r="M7" s="27">
        <f>Gesamt!B9+SUM(Gesamt!E2:E7)-SUM(Gesamt!J2:J7)</f>
        <v>0</v>
      </c>
      <c r="N7" s="36"/>
      <c r="P7" s="7"/>
    </row>
    <row r="8" spans="1:16" x14ac:dyDescent="0.25">
      <c r="A8" s="29">
        <v>46180</v>
      </c>
      <c r="B8" t="str">
        <f t="shared" si="0"/>
        <v>So</v>
      </c>
      <c r="G8" s="27">
        <f t="shared" si="1"/>
        <v>0</v>
      </c>
      <c r="H8" s="27">
        <f ca="1">IF(P8&lt;&gt;"",P8,IF(OR(C8="Feiertag",A8&lt;Gesamt!$B$11,A8&gt;Gesamt!$B$13,),0,INDIRECT("M"&amp;WEEKDAY(A8,2)+19)))</f>
        <v>0</v>
      </c>
      <c r="I8" s="27">
        <f t="shared" si="2"/>
        <v>0</v>
      </c>
      <c r="J8" s="7"/>
      <c r="L8" s="25"/>
      <c r="N8" s="36"/>
      <c r="P8" s="7"/>
    </row>
    <row r="9" spans="1:16" x14ac:dyDescent="0.25">
      <c r="A9" s="29">
        <v>46181</v>
      </c>
      <c r="B9" t="str">
        <f t="shared" si="0"/>
        <v>Mo</v>
      </c>
      <c r="G9" s="27">
        <f t="shared" si="1"/>
        <v>0</v>
      </c>
      <c r="H9" s="27">
        <f ca="1">IF(P9&lt;&gt;"",P9,IF(OR(C9="Feiertag",A9&lt;Gesamt!$B$11,A9&gt;Gesamt!$B$13,),0,INDIRECT("M"&amp;WEEKDAY(A9,2)+19)))</f>
        <v>8</v>
      </c>
      <c r="I9" s="27">
        <f t="shared" si="2"/>
        <v>0</v>
      </c>
      <c r="J9" s="7"/>
      <c r="L9" s="1" t="s">
        <v>25</v>
      </c>
      <c r="M9">
        <f>COUNTIF(C2:C32,"krank")</f>
        <v>0</v>
      </c>
      <c r="N9" s="36"/>
      <c r="P9" s="7"/>
    </row>
    <row r="10" spans="1:16" x14ac:dyDescent="0.25">
      <c r="A10" s="29">
        <v>46182</v>
      </c>
      <c r="B10" t="str">
        <f t="shared" si="0"/>
        <v>Di</v>
      </c>
      <c r="G10" s="27">
        <f t="shared" si="1"/>
        <v>0</v>
      </c>
      <c r="H10" s="27">
        <f ca="1">IF(P10&lt;&gt;"",P10,IF(OR(C10="Feiertag",A10&lt;Gesamt!$B$11,A10&gt;Gesamt!$B$13,),0,INDIRECT("M"&amp;WEEKDAY(A10,2)+19)))</f>
        <v>8</v>
      </c>
      <c r="I10" s="27">
        <f t="shared" si="2"/>
        <v>0</v>
      </c>
      <c r="J10" s="7"/>
      <c r="L10" s="25"/>
      <c r="N10" s="36"/>
      <c r="P10" s="7"/>
    </row>
    <row r="11" spans="1:16" x14ac:dyDescent="0.25">
      <c r="A11" s="29">
        <v>46183</v>
      </c>
      <c r="B11" t="str">
        <f t="shared" si="0"/>
        <v>Mi</v>
      </c>
      <c r="G11" s="27">
        <f t="shared" si="1"/>
        <v>0</v>
      </c>
      <c r="H11" s="27">
        <f ca="1">IF(P11&lt;&gt;"",P11,IF(OR(C11="Feiertag",A11&lt;Gesamt!$B$11,A11&gt;Gesamt!$B$13,),0,INDIRECT("M"&amp;WEEKDAY(A11,2)+19)))</f>
        <v>8</v>
      </c>
      <c r="I11" s="27">
        <f t="shared" si="2"/>
        <v>0</v>
      </c>
      <c r="J11" s="7"/>
      <c r="L11" s="1" t="s">
        <v>58</v>
      </c>
      <c r="M11" s="28">
        <f>SUM(Gesamt!F2:F7)</f>
        <v>0</v>
      </c>
      <c r="N11" s="36"/>
      <c r="P11" s="7"/>
    </row>
    <row r="12" spans="1:16" x14ac:dyDescent="0.25">
      <c r="A12" s="29">
        <v>46184</v>
      </c>
      <c r="B12" t="str">
        <f t="shared" si="0"/>
        <v>Do</v>
      </c>
      <c r="G12" s="27">
        <f t="shared" si="1"/>
        <v>0</v>
      </c>
      <c r="H12" s="27">
        <f ca="1">IF(P12&lt;&gt;"",P12,IF(OR(C12="Feiertag",A12&lt;Gesamt!$B$11,A12&gt;Gesamt!$B$13,),0,INDIRECT("M"&amp;WEEKDAY(A12,2)+19)))</f>
        <v>8</v>
      </c>
      <c r="I12" s="27">
        <f t="shared" si="2"/>
        <v>0</v>
      </c>
      <c r="J12" s="7"/>
      <c r="L12" s="25"/>
      <c r="N12" s="36"/>
      <c r="P12" s="7"/>
    </row>
    <row r="13" spans="1:16" x14ac:dyDescent="0.25">
      <c r="A13" s="29">
        <v>46185</v>
      </c>
      <c r="B13" t="str">
        <f t="shared" si="0"/>
        <v>Fr</v>
      </c>
      <c r="G13" s="27">
        <f t="shared" si="1"/>
        <v>0</v>
      </c>
      <c r="H13" s="27">
        <f ca="1">IF(P13&lt;&gt;"",P13,IF(OR(C13="Feiertag",A13&lt;Gesamt!$B$11,A13&gt;Gesamt!$B$13,),0,INDIRECT("M"&amp;WEEKDAY(A13,2)+19)))</f>
        <v>8</v>
      </c>
      <c r="I13" s="27">
        <f t="shared" si="2"/>
        <v>0</v>
      </c>
      <c r="J13" s="7"/>
      <c r="L13" s="1" t="s">
        <v>26</v>
      </c>
      <c r="M13">
        <f>COUNTIF(C2:C32, "Urlaub")+COUNTIF(C2:C32,"Urlaub halber Tag")/2</f>
        <v>0</v>
      </c>
      <c r="N13" s="36"/>
      <c r="P13" s="7"/>
    </row>
    <row r="14" spans="1:16" x14ac:dyDescent="0.25">
      <c r="A14" s="29">
        <v>46186</v>
      </c>
      <c r="B14" t="str">
        <f t="shared" si="0"/>
        <v>Sa</v>
      </c>
      <c r="G14" s="27">
        <f t="shared" si="1"/>
        <v>0</v>
      </c>
      <c r="H14" s="27">
        <f ca="1">IF(P14&lt;&gt;"",P14,IF(OR(C14="Feiertag",A14&lt;Gesamt!$B$11,A14&gt;Gesamt!$B$13,),0,INDIRECT("M"&amp;WEEKDAY(A14,2)+19)))</f>
        <v>0</v>
      </c>
      <c r="I14" s="27">
        <f t="shared" si="2"/>
        <v>0</v>
      </c>
      <c r="J14" s="7"/>
      <c r="L14" s="25"/>
      <c r="N14" s="36"/>
      <c r="P14" s="7"/>
    </row>
    <row r="15" spans="1:16" x14ac:dyDescent="0.25">
      <c r="A15" s="29">
        <v>46187</v>
      </c>
      <c r="B15" t="str">
        <f t="shared" si="0"/>
        <v>So</v>
      </c>
      <c r="G15" s="27">
        <f t="shared" si="1"/>
        <v>0</v>
      </c>
      <c r="H15" s="27">
        <f ca="1">IF(P15&lt;&gt;"",P15,IF(OR(C15="Feiertag",A15&lt;Gesamt!$B$11,A15&gt;Gesamt!$B$13,),0,INDIRECT("M"&amp;WEEKDAY(A15,2)+19)))</f>
        <v>0</v>
      </c>
      <c r="I15" s="27">
        <f t="shared" si="2"/>
        <v>0</v>
      </c>
      <c r="J15" s="7"/>
      <c r="L15" s="1" t="s">
        <v>59</v>
      </c>
      <c r="M15">
        <f>Gesamt!B5+Gesamt!B7-SUM(Gesamt!G2:G7)</f>
        <v>30</v>
      </c>
      <c r="N15" s="36"/>
      <c r="P15" s="7"/>
    </row>
    <row r="16" spans="1:16" x14ac:dyDescent="0.25">
      <c r="A16" s="29">
        <v>46188</v>
      </c>
      <c r="B16" t="str">
        <f t="shared" si="0"/>
        <v>Mo</v>
      </c>
      <c r="G16" s="27">
        <f t="shared" si="1"/>
        <v>0</v>
      </c>
      <c r="H16" s="27">
        <f ca="1">IF(P16&lt;&gt;"",P16,IF(OR(C16="Feiertag",A16&lt;Gesamt!$B$11,A16&gt;Gesamt!$B$13,),0,INDIRECT("M"&amp;WEEKDAY(A16,2)+19)))</f>
        <v>8</v>
      </c>
      <c r="I16" s="27">
        <f t="shared" si="2"/>
        <v>0</v>
      </c>
      <c r="J16" s="7"/>
      <c r="N16" s="36"/>
      <c r="P16" s="7"/>
    </row>
    <row r="17" spans="1:16" x14ac:dyDescent="0.25">
      <c r="A17" s="29">
        <v>46189</v>
      </c>
      <c r="B17" t="str">
        <f t="shared" si="0"/>
        <v>Di</v>
      </c>
      <c r="G17" s="27">
        <f t="shared" si="1"/>
        <v>0</v>
      </c>
      <c r="H17" s="27">
        <f ca="1">IF(P17&lt;&gt;"",P17,IF(OR(C17="Feiertag",A17&lt;Gesamt!$B$11,A17&gt;Gesamt!$B$13,),0,INDIRECT("M"&amp;WEEKDAY(A17,2)+19)))</f>
        <v>8</v>
      </c>
      <c r="I17" s="27">
        <f t="shared" si="2"/>
        <v>0</v>
      </c>
      <c r="J17" s="7"/>
      <c r="L17" s="1" t="s">
        <v>51</v>
      </c>
      <c r="M17" s="27">
        <f>SUM(G2:G32)</f>
        <v>0</v>
      </c>
      <c r="N17" s="36"/>
      <c r="P17" s="7"/>
    </row>
    <row r="18" spans="1:16" x14ac:dyDescent="0.25">
      <c r="A18" s="29">
        <v>46190</v>
      </c>
      <c r="B18" t="str">
        <f t="shared" si="0"/>
        <v>Mi</v>
      </c>
      <c r="G18" s="27">
        <f t="shared" si="1"/>
        <v>0</v>
      </c>
      <c r="H18" s="27">
        <f ca="1">IF(P18&lt;&gt;"",P18,IF(OR(C18="Feiertag",A18&lt;Gesamt!$B$11,A18&gt;Gesamt!$B$13,),0,INDIRECT("M"&amp;WEEKDAY(A18,2)+19)))</f>
        <v>8</v>
      </c>
      <c r="I18" s="27">
        <f t="shared" si="2"/>
        <v>0</v>
      </c>
      <c r="J18" s="7"/>
      <c r="N18" s="36"/>
      <c r="P18" s="7"/>
    </row>
    <row r="19" spans="1:16" x14ac:dyDescent="0.25">
      <c r="A19" s="29">
        <v>46191</v>
      </c>
      <c r="B19" t="str">
        <f t="shared" si="0"/>
        <v>Do</v>
      </c>
      <c r="G19" s="27">
        <f t="shared" si="1"/>
        <v>0</v>
      </c>
      <c r="H19" s="27">
        <f ca="1">IF(P19&lt;&gt;"",P19,IF(OR(C19="Feiertag",A19&lt;Gesamt!$B$11,A19&gt;Gesamt!$B$13,),0,INDIRECT("M"&amp;WEEKDAY(A19,2)+19)))</f>
        <v>8</v>
      </c>
      <c r="I19" s="27">
        <f t="shared" si="2"/>
        <v>0</v>
      </c>
      <c r="J19" s="7"/>
      <c r="L19" s="13" t="s">
        <v>6</v>
      </c>
      <c r="N19" s="36"/>
      <c r="P19" s="7"/>
    </row>
    <row r="20" spans="1:16" x14ac:dyDescent="0.25">
      <c r="A20" s="29">
        <v>46192</v>
      </c>
      <c r="B20" t="str">
        <f t="shared" si="0"/>
        <v>Fr</v>
      </c>
      <c r="G20" s="27">
        <f t="shared" si="1"/>
        <v>0</v>
      </c>
      <c r="H20" s="27">
        <f ca="1">IF(P20&lt;&gt;"",P20,IF(OR(C20="Feiertag",A20&lt;Gesamt!$B$11,A20&gt;Gesamt!$B$13,),0,INDIRECT("M"&amp;WEEKDAY(A20,2)+19)))</f>
        <v>8</v>
      </c>
      <c r="I20" s="27">
        <f t="shared" si="2"/>
        <v>0</v>
      </c>
      <c r="J20" s="7"/>
      <c r="L20" s="6" t="s">
        <v>44</v>
      </c>
      <c r="M20" s="7">
        <f>Gesamt!C30</f>
        <v>8</v>
      </c>
      <c r="N20" s="36"/>
      <c r="P20" s="7"/>
    </row>
    <row r="21" spans="1:16" x14ac:dyDescent="0.25">
      <c r="A21" s="29">
        <v>46193</v>
      </c>
      <c r="B21" t="str">
        <f t="shared" si="0"/>
        <v>Sa</v>
      </c>
      <c r="G21" s="27">
        <f t="shared" si="1"/>
        <v>0</v>
      </c>
      <c r="H21" s="27">
        <f ca="1">IF(P21&lt;&gt;"",P21,IF(OR(C21="Feiertag",A21&lt;Gesamt!$B$11,A21&gt;Gesamt!$B$13,),0,INDIRECT("M"&amp;WEEKDAY(A21,2)+19)))</f>
        <v>0</v>
      </c>
      <c r="I21" s="27">
        <f t="shared" si="2"/>
        <v>0</v>
      </c>
      <c r="J21" s="7"/>
      <c r="L21" s="6" t="s">
        <v>45</v>
      </c>
      <c r="M21" s="7">
        <f>Gesamt!C31</f>
        <v>8</v>
      </c>
      <c r="N21" s="36"/>
      <c r="P21" s="7"/>
    </row>
    <row r="22" spans="1:16" x14ac:dyDescent="0.25">
      <c r="A22" s="29">
        <v>46194</v>
      </c>
      <c r="B22" t="str">
        <f t="shared" si="0"/>
        <v>So</v>
      </c>
      <c r="G22" s="27">
        <f t="shared" si="1"/>
        <v>0</v>
      </c>
      <c r="H22" s="27">
        <f ca="1">IF(P22&lt;&gt;"",P22,IF(OR(C22="Feiertag",A22&lt;Gesamt!$B$11,A22&gt;Gesamt!$B$13,),0,INDIRECT("M"&amp;WEEKDAY(A22,2)+19)))</f>
        <v>0</v>
      </c>
      <c r="I22" s="27">
        <f t="shared" si="2"/>
        <v>0</v>
      </c>
      <c r="J22" s="7"/>
      <c r="L22" s="6" t="s">
        <v>46</v>
      </c>
      <c r="M22" s="7">
        <f>Gesamt!C32</f>
        <v>8</v>
      </c>
      <c r="N22" s="36"/>
      <c r="P22" s="7"/>
    </row>
    <row r="23" spans="1:16" x14ac:dyDescent="0.25">
      <c r="A23" s="29">
        <v>46195</v>
      </c>
      <c r="B23" t="str">
        <f t="shared" si="0"/>
        <v>Mo</v>
      </c>
      <c r="G23" s="27">
        <f t="shared" si="1"/>
        <v>0</v>
      </c>
      <c r="H23" s="27">
        <f ca="1">IF(P23&lt;&gt;"",P23,IF(OR(C23="Feiertag",A23&lt;Gesamt!$B$11,A23&gt;Gesamt!$B$13,),0,INDIRECT("M"&amp;WEEKDAY(A23,2)+19)))</f>
        <v>8</v>
      </c>
      <c r="I23" s="27">
        <f t="shared" si="2"/>
        <v>0</v>
      </c>
      <c r="J23" s="7"/>
      <c r="L23" s="6" t="s">
        <v>47</v>
      </c>
      <c r="M23" s="7">
        <f>Gesamt!C33</f>
        <v>8</v>
      </c>
      <c r="N23" s="36"/>
      <c r="P23" s="7"/>
    </row>
    <row r="24" spans="1:16" x14ac:dyDescent="0.25">
      <c r="A24" s="29">
        <v>46196</v>
      </c>
      <c r="B24" t="str">
        <f t="shared" si="0"/>
        <v>Di</v>
      </c>
      <c r="G24" s="27">
        <f t="shared" si="1"/>
        <v>0</v>
      </c>
      <c r="H24" s="27">
        <f ca="1">IF(P24&lt;&gt;"",P24,IF(OR(C24="Feiertag",A24&lt;Gesamt!$B$11,A24&gt;Gesamt!$B$13,),0,INDIRECT("M"&amp;WEEKDAY(A24,2)+19)))</f>
        <v>8</v>
      </c>
      <c r="I24" s="27">
        <f t="shared" si="2"/>
        <v>0</v>
      </c>
      <c r="J24" s="7"/>
      <c r="L24" s="6" t="s">
        <v>48</v>
      </c>
      <c r="M24" s="7">
        <f>Gesamt!C34</f>
        <v>8</v>
      </c>
      <c r="N24" s="36"/>
      <c r="P24" s="7"/>
    </row>
    <row r="25" spans="1:16" x14ac:dyDescent="0.25">
      <c r="A25" s="29">
        <v>46197</v>
      </c>
      <c r="B25" t="str">
        <f t="shared" si="0"/>
        <v>Mi</v>
      </c>
      <c r="G25" s="27">
        <f t="shared" si="1"/>
        <v>0</v>
      </c>
      <c r="H25" s="27">
        <f ca="1">IF(P25&lt;&gt;"",P25,IF(OR(C25="Feiertag",A25&lt;Gesamt!$B$11,A25&gt;Gesamt!$B$13,),0,INDIRECT("M"&amp;WEEKDAY(A25,2)+19)))</f>
        <v>8</v>
      </c>
      <c r="I25" s="27">
        <f t="shared" si="2"/>
        <v>0</v>
      </c>
      <c r="J25" s="7"/>
      <c r="L25" s="6" t="s">
        <v>49</v>
      </c>
      <c r="M25" s="7">
        <f>Gesamt!C35</f>
        <v>0</v>
      </c>
      <c r="N25" s="36"/>
      <c r="P25" s="7"/>
    </row>
    <row r="26" spans="1:16" x14ac:dyDescent="0.25">
      <c r="A26" s="29">
        <v>46198</v>
      </c>
      <c r="B26" t="str">
        <f t="shared" si="0"/>
        <v>Do</v>
      </c>
      <c r="G26" s="27">
        <f t="shared" si="1"/>
        <v>0</v>
      </c>
      <c r="H26" s="27">
        <f ca="1">IF(P26&lt;&gt;"",P26,IF(OR(C26="Feiertag",A26&lt;Gesamt!$B$11,A26&gt;Gesamt!$B$13,),0,INDIRECT("M"&amp;WEEKDAY(A26,2)+19)))</f>
        <v>8</v>
      </c>
      <c r="I26" s="27">
        <f t="shared" si="2"/>
        <v>0</v>
      </c>
      <c r="J26" s="7"/>
      <c r="L26" s="6" t="s">
        <v>50</v>
      </c>
      <c r="M26" s="7">
        <f>Gesamt!C36</f>
        <v>0</v>
      </c>
      <c r="N26" s="36"/>
      <c r="P26" s="7"/>
    </row>
    <row r="27" spans="1:16" x14ac:dyDescent="0.25">
      <c r="A27" s="29">
        <v>46199</v>
      </c>
      <c r="B27" t="str">
        <f t="shared" si="0"/>
        <v>Fr</v>
      </c>
      <c r="G27" s="27">
        <f t="shared" si="1"/>
        <v>0</v>
      </c>
      <c r="H27" s="27">
        <f ca="1">IF(P27&lt;&gt;"",P27,IF(OR(C27="Feiertag",A27&lt;Gesamt!$B$11,A27&gt;Gesamt!$B$13,),0,INDIRECT("M"&amp;WEEKDAY(A27,2)+19)))</f>
        <v>8</v>
      </c>
      <c r="I27" s="27">
        <f t="shared" si="2"/>
        <v>0</v>
      </c>
      <c r="J27" s="7"/>
      <c r="L27" s="13" t="s">
        <v>55</v>
      </c>
      <c r="M27" s="27">
        <f>SUM(M20:M26)</f>
        <v>40</v>
      </c>
      <c r="N27" s="36"/>
      <c r="P27" s="7"/>
    </row>
    <row r="28" spans="1:16" x14ac:dyDescent="0.25">
      <c r="A28" s="29">
        <v>46200</v>
      </c>
      <c r="B28" t="str">
        <f t="shared" si="0"/>
        <v>Sa</v>
      </c>
      <c r="G28" s="27">
        <f t="shared" si="1"/>
        <v>0</v>
      </c>
      <c r="H28" s="27">
        <f ca="1">IF(P28&lt;&gt;"",P28,IF(OR(C28="Feiertag",A28&lt;Gesamt!$B$11,A28&gt;Gesamt!$B$13,),0,INDIRECT("M"&amp;WEEKDAY(A28,2)+19)))</f>
        <v>0</v>
      </c>
      <c r="I28" s="27">
        <f t="shared" si="2"/>
        <v>0</v>
      </c>
      <c r="J28" s="7"/>
      <c r="N28" s="36"/>
      <c r="P28" s="7"/>
    </row>
    <row r="29" spans="1:16" x14ac:dyDescent="0.25">
      <c r="A29" s="29">
        <v>46201</v>
      </c>
      <c r="B29" t="str">
        <f t="shared" si="0"/>
        <v>So</v>
      </c>
      <c r="G29" s="27">
        <f t="shared" si="1"/>
        <v>0</v>
      </c>
      <c r="H29" s="27">
        <f ca="1">IF(P29&lt;&gt;"",P29,IF(OR(C29="Feiertag",A29&lt;Gesamt!$B$11,A29&gt;Gesamt!$B$13,),0,INDIRECT("M"&amp;WEEKDAY(A29,2)+19)))</f>
        <v>0</v>
      </c>
      <c r="I29" s="27">
        <f t="shared" si="2"/>
        <v>0</v>
      </c>
      <c r="J29" s="7"/>
      <c r="N29" s="36"/>
      <c r="P29" s="7"/>
    </row>
    <row r="30" spans="1:16" x14ac:dyDescent="0.25">
      <c r="A30" s="29">
        <v>46202</v>
      </c>
      <c r="B30" t="str">
        <f t="shared" si="0"/>
        <v>Mo</v>
      </c>
      <c r="G30" s="27">
        <f t="shared" si="1"/>
        <v>0</v>
      </c>
      <c r="H30" s="27">
        <f ca="1">IF(P30&lt;&gt;"",P30,IF(OR(C30="Feiertag",A30&lt;Gesamt!$B$11,A30&gt;Gesamt!$B$13,),0,INDIRECT("M"&amp;WEEKDAY(A30,2)+19)))</f>
        <v>8</v>
      </c>
      <c r="I30" s="27">
        <f t="shared" si="2"/>
        <v>0</v>
      </c>
      <c r="J30" s="7"/>
      <c r="N30" s="36"/>
      <c r="P30" s="7"/>
    </row>
    <row r="31" spans="1:16" x14ac:dyDescent="0.25">
      <c r="A31" s="29">
        <v>46203</v>
      </c>
      <c r="B31" t="str">
        <f t="shared" si="0"/>
        <v>Di</v>
      </c>
      <c r="G31" s="27">
        <f t="shared" si="1"/>
        <v>0</v>
      </c>
      <c r="H31" s="27">
        <f ca="1">IF(P31&lt;&gt;"",P31,IF(OR(C31="Feiertag",A31&lt;Gesamt!$B$11,A31&gt;Gesamt!$B$13,),0,INDIRECT("M"&amp;WEEKDAY(A31,2)+19)))</f>
        <v>8</v>
      </c>
      <c r="I31" s="27">
        <f t="shared" si="2"/>
        <v>0</v>
      </c>
      <c r="J31" s="7"/>
      <c r="N31" s="36"/>
      <c r="P31" s="7"/>
    </row>
    <row r="32" spans="1:16" x14ac:dyDescent="0.25">
      <c r="A32" s="23"/>
      <c r="H32" s="7"/>
      <c r="I32" s="7"/>
      <c r="J32" s="7"/>
      <c r="P32" s="7"/>
    </row>
  </sheetData>
  <sheetProtection algorithmName="SHA-512" hashValue="MbZ2L5xk/eMmI4W2uYoKO6Hi/2o4HmoFgTXPlk8rCkbjJQdOcM4F7V/snMQtZCScptAM8+RtrNvcAs5tqeJyaw==" saltValue="Ays3W2XVQEhRi/MFEY5mZw==" spinCount="100000" sheet="1" objects="1" scenarios="1" formatCells="0" formatColumns="0" formatRows="0" selectLockedCells="1"/>
  <mergeCells count="1">
    <mergeCell ref="L3:M3"/>
  </mergeCells>
  <phoneticPr fontId="0" type="noConversion"/>
  <conditionalFormatting sqref="A2:J31">
    <cfRule type="expression" dxfId="13" priority="1">
      <formula>$C2="Feiertag"</formula>
    </cfRule>
    <cfRule type="expression" dxfId="12" priority="4">
      <formula>WEEKDAY($A2,2)&gt;=6</formula>
    </cfRule>
  </conditionalFormatting>
  <pageMargins left="0.7" right="0.7" top="0.78740157499999996" bottom="0.78740157499999996" header="0.3" footer="0.3"/>
  <pageSetup paperSize="9" scale="72" orientation="landscape"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A550D9AB-AFC7-4642-BA1B-195A532EE9F2}">
          <x14:formula1>
            <xm:f>Anleitung!$U$1:$U$6</xm:f>
          </x14:formula1>
          <xm:sqref>C2:C31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6"/>
    <pageSetUpPr fitToPage="1"/>
  </sheetPr>
  <dimension ref="A1:P32"/>
  <sheetViews>
    <sheetView zoomScaleNormal="100" workbookViewId="0">
      <selection activeCell="K41" sqref="K41"/>
    </sheetView>
  </sheetViews>
  <sheetFormatPr baseColWidth="10" defaultRowHeight="15" x14ac:dyDescent="0.25"/>
  <cols>
    <col min="1" max="1" width="6.85546875" style="2" bestFit="1" customWidth="1"/>
    <col min="2" max="2" width="4" style="2" bestFit="1" customWidth="1"/>
    <col min="3" max="3" width="21.28515625" style="2" bestFit="1" customWidth="1"/>
    <col min="4" max="4" width="9.42578125" style="24" bestFit="1" customWidth="1"/>
    <col min="5" max="5" width="7" style="24" bestFit="1" customWidth="1"/>
    <col min="6" max="6" width="6.28515625" style="24"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2" customFormat="1" x14ac:dyDescent="0.25">
      <c r="A1" s="30" t="s">
        <v>0</v>
      </c>
      <c r="B1" s="30" t="s">
        <v>1</v>
      </c>
      <c r="C1" s="30" t="s">
        <v>37</v>
      </c>
      <c r="D1" s="31" t="s">
        <v>2</v>
      </c>
      <c r="E1" s="31" t="s">
        <v>3</v>
      </c>
      <c r="F1" s="31" t="s">
        <v>4</v>
      </c>
      <c r="G1" s="32" t="s">
        <v>5</v>
      </c>
      <c r="H1" s="20" t="s">
        <v>61</v>
      </c>
      <c r="I1" s="31" t="s">
        <v>7</v>
      </c>
      <c r="J1" s="31" t="s">
        <v>36</v>
      </c>
      <c r="L1" s="38" t="str">
        <f>TEXT(A2,"MMMM")&amp;" "&amp;YEAR(A2)</f>
        <v>Juli 2026</v>
      </c>
      <c r="N1" s="35"/>
      <c r="P1" s="34" t="s">
        <v>57</v>
      </c>
    </row>
    <row r="2" spans="1:16" x14ac:dyDescent="0.25">
      <c r="A2" s="29">
        <v>46204</v>
      </c>
      <c r="B2" t="str">
        <f>TEXT(A2,"TTT")</f>
        <v>Mi</v>
      </c>
      <c r="G2" s="27">
        <f>IF(OR(C2="krank",C2="Urlaub",C2="Sonderurlaub"), H2,IF(D2&lt;=E2,(E2-D2-F2)*24,(1-D2+E2-F2)*24)+IF(C2= "Urlaub halber Tag",H2/2,0)+IF(AND(C2="Urlaub halber Tag", J2="halber Arbeitstag"),H2/2,0))</f>
        <v>0</v>
      </c>
      <c r="H2" s="27">
        <f ca="1">IF(P2&lt;&gt;"",P2,IF(OR(C2="Feiertag",A2&lt;Gesamt!$B$11,A2&gt;Gesamt!$B$13,),0,INDIRECT("M"&amp;WEEKDAY(A2,2)+19)))</f>
        <v>8</v>
      </c>
      <c r="I2" s="27">
        <f>IF(OR(C2="Überstundenabbau",C2="Urlaub halber Tag",E2&lt;&gt;""),G2-H2,0)</f>
        <v>0</v>
      </c>
      <c r="J2" s="7"/>
      <c r="L2" s="25"/>
      <c r="N2" s="36"/>
      <c r="P2" s="7"/>
    </row>
    <row r="3" spans="1:16" x14ac:dyDescent="0.25">
      <c r="A3" s="29">
        <v>46205</v>
      </c>
      <c r="B3" t="str">
        <f t="shared" ref="B3:B32" si="0">TEXT(A3,"TTT")</f>
        <v>Do</v>
      </c>
      <c r="G3" s="27">
        <f t="shared" ref="G3:G32" si="1">IF(OR(C3="krank",C3="Urlaub",C3="Sonderurlaub"), H3,IF(D3&lt;=E3,(E3-D3-F3)*24,(1-D3+E3-F3)*24)+IF(C3= "Urlaub halber Tag",H3/2,0)+IF(AND(C3="Urlaub halber Tag", J3="halber Arbeitstag"),H3/2,0))</f>
        <v>0</v>
      </c>
      <c r="H3" s="27">
        <f ca="1">IF(P3&lt;&gt;"",P3,IF(OR(C3="Feiertag",A3&lt;Gesamt!$B$11,A3&gt;Gesamt!$B$13,),0,INDIRECT("M"&amp;WEEKDAY(A3,2)+19)))</f>
        <v>8</v>
      </c>
      <c r="I3" s="27">
        <f t="shared" ref="I3:I32" si="2">IF(OR(C3="Überstundenabbau",C3="Urlaub halber Tag",E3&lt;&gt;""),G3-H3,0)</f>
        <v>0</v>
      </c>
      <c r="J3" s="7"/>
      <c r="L3" s="40" t="str">
        <f>Gesamt!A3</f>
        <v>Max Mustermann</v>
      </c>
      <c r="M3" s="40"/>
      <c r="N3" s="36"/>
      <c r="P3" s="7"/>
    </row>
    <row r="4" spans="1:16" x14ac:dyDescent="0.25">
      <c r="A4" s="29">
        <v>46206</v>
      </c>
      <c r="B4" t="str">
        <f t="shared" si="0"/>
        <v>Fr</v>
      </c>
      <c r="G4" s="27">
        <f t="shared" si="1"/>
        <v>0</v>
      </c>
      <c r="H4" s="27">
        <f ca="1">IF(P4&lt;&gt;"",P4,IF(OR(C4="Feiertag",A4&lt;Gesamt!$B$11,A4&gt;Gesamt!$B$13,),0,INDIRECT("M"&amp;WEEKDAY(A4,2)+19)))</f>
        <v>8</v>
      </c>
      <c r="I4" s="27">
        <f t="shared" si="2"/>
        <v>0</v>
      </c>
      <c r="J4" s="7"/>
      <c r="N4" s="36"/>
      <c r="P4" s="7"/>
    </row>
    <row r="5" spans="1:16" x14ac:dyDescent="0.25">
      <c r="A5" s="29">
        <v>46207</v>
      </c>
      <c r="B5" t="str">
        <f t="shared" si="0"/>
        <v>Sa</v>
      </c>
      <c r="G5" s="27">
        <f t="shared" si="1"/>
        <v>0</v>
      </c>
      <c r="H5" s="27">
        <f ca="1">IF(P5&lt;&gt;"",P5,IF(OR(C5="Feiertag",A5&lt;Gesamt!$B$11,A5&gt;Gesamt!$B$13,),0,INDIRECT("M"&amp;WEEKDAY(A5,2)+19)))</f>
        <v>0</v>
      </c>
      <c r="I5" s="27">
        <f t="shared" si="2"/>
        <v>0</v>
      </c>
      <c r="J5" s="7"/>
      <c r="K5" s="23"/>
      <c r="L5" s="1" t="s">
        <v>8</v>
      </c>
      <c r="M5" s="27">
        <f>SUM(I2:I32)</f>
        <v>0</v>
      </c>
      <c r="N5" s="36"/>
      <c r="P5" s="7"/>
    </row>
    <row r="6" spans="1:16" x14ac:dyDescent="0.25">
      <c r="A6" s="29">
        <v>46208</v>
      </c>
      <c r="B6" t="str">
        <f t="shared" si="0"/>
        <v>So</v>
      </c>
      <c r="G6" s="27">
        <f t="shared" si="1"/>
        <v>0</v>
      </c>
      <c r="H6" s="27">
        <f ca="1">IF(P6&lt;&gt;"",P6,IF(OR(C6="Feiertag",A6&lt;Gesamt!$B$11,A6&gt;Gesamt!$B$13,),0,INDIRECT("M"&amp;WEEKDAY(A6,2)+19)))</f>
        <v>0</v>
      </c>
      <c r="I6" s="27">
        <f t="shared" si="2"/>
        <v>0</v>
      </c>
      <c r="J6" s="7"/>
      <c r="L6" s="25"/>
      <c r="N6" s="36"/>
      <c r="P6" s="7"/>
    </row>
    <row r="7" spans="1:16" x14ac:dyDescent="0.25">
      <c r="A7" s="29">
        <v>46209</v>
      </c>
      <c r="B7" t="str">
        <f t="shared" si="0"/>
        <v>Mo</v>
      </c>
      <c r="G7" s="27">
        <f t="shared" si="1"/>
        <v>0</v>
      </c>
      <c r="H7" s="27">
        <f ca="1">IF(P7&lt;&gt;"",P7,IF(OR(C7="Feiertag",A7&lt;Gesamt!$B$11,A7&gt;Gesamt!$B$13,),0,INDIRECT("M"&amp;WEEKDAY(A7,2)+19)))</f>
        <v>8</v>
      </c>
      <c r="I7" s="27">
        <f t="shared" si="2"/>
        <v>0</v>
      </c>
      <c r="J7" s="7"/>
      <c r="L7" s="1" t="s">
        <v>60</v>
      </c>
      <c r="M7" s="27">
        <f>Gesamt!B9+SUM(Gesamt!E2:E8)-SUM(Gesamt!J2:J8)</f>
        <v>0</v>
      </c>
      <c r="N7" s="36"/>
      <c r="P7" s="7"/>
    </row>
    <row r="8" spans="1:16" x14ac:dyDescent="0.25">
      <c r="A8" s="29">
        <v>46210</v>
      </c>
      <c r="B8" t="str">
        <f t="shared" si="0"/>
        <v>Di</v>
      </c>
      <c r="G8" s="27">
        <f t="shared" si="1"/>
        <v>0</v>
      </c>
      <c r="H8" s="27">
        <f ca="1">IF(P8&lt;&gt;"",P8,IF(OR(C8="Feiertag",A8&lt;Gesamt!$B$11,A8&gt;Gesamt!$B$13,),0,INDIRECT("M"&amp;WEEKDAY(A8,2)+19)))</f>
        <v>8</v>
      </c>
      <c r="I8" s="27">
        <f t="shared" si="2"/>
        <v>0</v>
      </c>
      <c r="J8" s="7"/>
      <c r="L8" s="25"/>
      <c r="N8" s="36"/>
      <c r="P8" s="7"/>
    </row>
    <row r="9" spans="1:16" x14ac:dyDescent="0.25">
      <c r="A9" s="29">
        <v>46211</v>
      </c>
      <c r="B9" t="str">
        <f t="shared" si="0"/>
        <v>Mi</v>
      </c>
      <c r="G9" s="27">
        <f t="shared" si="1"/>
        <v>0</v>
      </c>
      <c r="H9" s="27">
        <f ca="1">IF(P9&lt;&gt;"",P9,IF(OR(C9="Feiertag",A9&lt;Gesamt!$B$11,A9&gt;Gesamt!$B$13,),0,INDIRECT("M"&amp;WEEKDAY(A9,2)+19)))</f>
        <v>8</v>
      </c>
      <c r="I9" s="27">
        <f t="shared" si="2"/>
        <v>0</v>
      </c>
      <c r="J9" s="7"/>
      <c r="L9" s="1" t="s">
        <v>25</v>
      </c>
      <c r="M9">
        <f>COUNTIF(C2:C32,"krank")</f>
        <v>0</v>
      </c>
      <c r="N9" s="36"/>
      <c r="P9" s="7"/>
    </row>
    <row r="10" spans="1:16" x14ac:dyDescent="0.25">
      <c r="A10" s="29">
        <v>46212</v>
      </c>
      <c r="B10" t="str">
        <f t="shared" si="0"/>
        <v>Do</v>
      </c>
      <c r="G10" s="27">
        <f t="shared" si="1"/>
        <v>0</v>
      </c>
      <c r="H10" s="27">
        <f ca="1">IF(P10&lt;&gt;"",P10,IF(OR(C10="Feiertag",A10&lt;Gesamt!$B$11,A10&gt;Gesamt!$B$13,),0,INDIRECT("M"&amp;WEEKDAY(A10,2)+19)))</f>
        <v>8</v>
      </c>
      <c r="I10" s="27">
        <f t="shared" si="2"/>
        <v>0</v>
      </c>
      <c r="J10" s="7"/>
      <c r="L10" s="25"/>
      <c r="N10" s="36"/>
      <c r="P10" s="7"/>
    </row>
    <row r="11" spans="1:16" x14ac:dyDescent="0.25">
      <c r="A11" s="29">
        <v>46213</v>
      </c>
      <c r="B11" t="str">
        <f t="shared" si="0"/>
        <v>Fr</v>
      </c>
      <c r="G11" s="27">
        <f t="shared" si="1"/>
        <v>0</v>
      </c>
      <c r="H11" s="27">
        <f ca="1">IF(P11&lt;&gt;"",P11,IF(OR(C11="Feiertag",A11&lt;Gesamt!$B$11,A11&gt;Gesamt!$B$13,),0,INDIRECT("M"&amp;WEEKDAY(A11,2)+19)))</f>
        <v>8</v>
      </c>
      <c r="I11" s="27">
        <f t="shared" si="2"/>
        <v>0</v>
      </c>
      <c r="J11" s="7"/>
      <c r="L11" s="1" t="s">
        <v>58</v>
      </c>
      <c r="M11" s="28">
        <f>SUM(Gesamt!F2:F8)</f>
        <v>0</v>
      </c>
      <c r="N11" s="36"/>
      <c r="P11" s="7"/>
    </row>
    <row r="12" spans="1:16" x14ac:dyDescent="0.25">
      <c r="A12" s="29">
        <v>46214</v>
      </c>
      <c r="B12" t="str">
        <f t="shared" si="0"/>
        <v>Sa</v>
      </c>
      <c r="G12" s="27">
        <f t="shared" si="1"/>
        <v>0</v>
      </c>
      <c r="H12" s="27">
        <f ca="1">IF(P12&lt;&gt;"",P12,IF(OR(C12="Feiertag",A12&lt;Gesamt!$B$11,A12&gt;Gesamt!$B$13,),0,INDIRECT("M"&amp;WEEKDAY(A12,2)+19)))</f>
        <v>0</v>
      </c>
      <c r="I12" s="27">
        <f t="shared" si="2"/>
        <v>0</v>
      </c>
      <c r="J12" s="7"/>
      <c r="L12" s="25"/>
      <c r="N12" s="36"/>
      <c r="P12" s="7"/>
    </row>
    <row r="13" spans="1:16" x14ac:dyDescent="0.25">
      <c r="A13" s="29">
        <v>46215</v>
      </c>
      <c r="B13" t="str">
        <f t="shared" si="0"/>
        <v>So</v>
      </c>
      <c r="G13" s="27">
        <f t="shared" si="1"/>
        <v>0</v>
      </c>
      <c r="H13" s="27">
        <f ca="1">IF(P13&lt;&gt;"",P13,IF(OR(C13="Feiertag",A13&lt;Gesamt!$B$11,A13&gt;Gesamt!$B$13,),0,INDIRECT("M"&amp;WEEKDAY(A13,2)+19)))</f>
        <v>0</v>
      </c>
      <c r="I13" s="27">
        <f t="shared" si="2"/>
        <v>0</v>
      </c>
      <c r="J13" s="7"/>
      <c r="L13" s="1" t="s">
        <v>26</v>
      </c>
      <c r="M13">
        <f>COUNTIF(C2:C32, "Urlaub")+COUNTIF(C2:C32,"Urlaub halber Tag")/2</f>
        <v>0</v>
      </c>
      <c r="N13" s="36"/>
      <c r="P13" s="7"/>
    </row>
    <row r="14" spans="1:16" x14ac:dyDescent="0.25">
      <c r="A14" s="29">
        <v>46216</v>
      </c>
      <c r="B14" t="str">
        <f t="shared" si="0"/>
        <v>Mo</v>
      </c>
      <c r="G14" s="27">
        <f t="shared" si="1"/>
        <v>0</v>
      </c>
      <c r="H14" s="27">
        <f ca="1">IF(P14&lt;&gt;"",P14,IF(OR(C14="Feiertag",A14&lt;Gesamt!$B$11,A14&gt;Gesamt!$B$13,),0,INDIRECT("M"&amp;WEEKDAY(A14,2)+19)))</f>
        <v>8</v>
      </c>
      <c r="I14" s="27">
        <f t="shared" si="2"/>
        <v>0</v>
      </c>
      <c r="J14" s="7"/>
      <c r="L14" s="25"/>
      <c r="N14" s="36"/>
      <c r="P14" s="7"/>
    </row>
    <row r="15" spans="1:16" x14ac:dyDescent="0.25">
      <c r="A15" s="29">
        <v>46217</v>
      </c>
      <c r="B15" t="str">
        <f t="shared" si="0"/>
        <v>Di</v>
      </c>
      <c r="G15" s="27">
        <f t="shared" si="1"/>
        <v>0</v>
      </c>
      <c r="H15" s="27">
        <f ca="1">IF(P15&lt;&gt;"",P15,IF(OR(C15="Feiertag",A15&lt;Gesamt!$B$11,A15&gt;Gesamt!$B$13,),0,INDIRECT("M"&amp;WEEKDAY(A15,2)+19)))</f>
        <v>8</v>
      </c>
      <c r="I15" s="27">
        <f t="shared" si="2"/>
        <v>0</v>
      </c>
      <c r="J15" s="7"/>
      <c r="L15" s="1" t="s">
        <v>59</v>
      </c>
      <c r="M15">
        <f>Gesamt!B5+Gesamt!B7-SUM(Gesamt!G2:G8)</f>
        <v>30</v>
      </c>
      <c r="N15" s="36"/>
      <c r="P15" s="7"/>
    </row>
    <row r="16" spans="1:16" x14ac:dyDescent="0.25">
      <c r="A16" s="29">
        <v>46218</v>
      </c>
      <c r="B16" t="str">
        <f t="shared" si="0"/>
        <v>Mi</v>
      </c>
      <c r="G16" s="27">
        <f t="shared" si="1"/>
        <v>0</v>
      </c>
      <c r="H16" s="27">
        <f ca="1">IF(P16&lt;&gt;"",P16,IF(OR(C16="Feiertag",A16&lt;Gesamt!$B$11,A16&gt;Gesamt!$B$13,),0,INDIRECT("M"&amp;WEEKDAY(A16,2)+19)))</f>
        <v>8</v>
      </c>
      <c r="I16" s="27">
        <f t="shared" si="2"/>
        <v>0</v>
      </c>
      <c r="J16" s="7"/>
      <c r="N16" s="36"/>
      <c r="P16" s="7"/>
    </row>
    <row r="17" spans="1:16" x14ac:dyDescent="0.25">
      <c r="A17" s="29">
        <v>46219</v>
      </c>
      <c r="B17" t="str">
        <f t="shared" si="0"/>
        <v>Do</v>
      </c>
      <c r="G17" s="27">
        <f t="shared" si="1"/>
        <v>0</v>
      </c>
      <c r="H17" s="27">
        <f ca="1">IF(P17&lt;&gt;"",P17,IF(OR(C17="Feiertag",A17&lt;Gesamt!$B$11,A17&gt;Gesamt!$B$13,),0,INDIRECT("M"&amp;WEEKDAY(A17,2)+19)))</f>
        <v>8</v>
      </c>
      <c r="I17" s="27">
        <f t="shared" si="2"/>
        <v>0</v>
      </c>
      <c r="J17" s="7"/>
      <c r="L17" s="1" t="s">
        <v>51</v>
      </c>
      <c r="M17" s="27">
        <f>SUM(G2:G32)</f>
        <v>0</v>
      </c>
      <c r="N17" s="36"/>
      <c r="P17" s="7"/>
    </row>
    <row r="18" spans="1:16" x14ac:dyDescent="0.25">
      <c r="A18" s="29">
        <v>46220</v>
      </c>
      <c r="B18" t="str">
        <f t="shared" si="0"/>
        <v>Fr</v>
      </c>
      <c r="G18" s="27">
        <f t="shared" si="1"/>
        <v>0</v>
      </c>
      <c r="H18" s="27">
        <f ca="1">IF(P18&lt;&gt;"",P18,IF(OR(C18="Feiertag",A18&lt;Gesamt!$B$11,A18&gt;Gesamt!$B$13,),0,INDIRECT("M"&amp;WEEKDAY(A18,2)+19)))</f>
        <v>8</v>
      </c>
      <c r="I18" s="27">
        <f t="shared" si="2"/>
        <v>0</v>
      </c>
      <c r="J18" s="7"/>
      <c r="N18" s="36"/>
      <c r="P18" s="7"/>
    </row>
    <row r="19" spans="1:16" x14ac:dyDescent="0.25">
      <c r="A19" s="29">
        <v>46221</v>
      </c>
      <c r="B19" t="str">
        <f t="shared" si="0"/>
        <v>Sa</v>
      </c>
      <c r="G19" s="27">
        <f t="shared" si="1"/>
        <v>0</v>
      </c>
      <c r="H19" s="27">
        <f ca="1">IF(P19&lt;&gt;"",P19,IF(OR(C19="Feiertag",A19&lt;Gesamt!$B$11,A19&gt;Gesamt!$B$13,),0,INDIRECT("M"&amp;WEEKDAY(A19,2)+19)))</f>
        <v>0</v>
      </c>
      <c r="I19" s="27">
        <f t="shared" si="2"/>
        <v>0</v>
      </c>
      <c r="J19" s="7"/>
      <c r="L19" s="13" t="s">
        <v>6</v>
      </c>
      <c r="N19" s="36"/>
      <c r="P19" s="7"/>
    </row>
    <row r="20" spans="1:16" x14ac:dyDescent="0.25">
      <c r="A20" s="29">
        <v>46222</v>
      </c>
      <c r="B20" t="str">
        <f t="shared" si="0"/>
        <v>So</v>
      </c>
      <c r="G20" s="27">
        <f t="shared" si="1"/>
        <v>0</v>
      </c>
      <c r="H20" s="27">
        <f ca="1">IF(P20&lt;&gt;"",P20,IF(OR(C20="Feiertag",A20&lt;Gesamt!$B$11,A20&gt;Gesamt!$B$13,),0,INDIRECT("M"&amp;WEEKDAY(A20,2)+19)))</f>
        <v>0</v>
      </c>
      <c r="I20" s="27">
        <f t="shared" si="2"/>
        <v>0</v>
      </c>
      <c r="J20" s="7"/>
      <c r="L20" s="6" t="s">
        <v>44</v>
      </c>
      <c r="M20" s="7">
        <f>Gesamt!C30</f>
        <v>8</v>
      </c>
      <c r="N20" s="36"/>
      <c r="P20" s="7"/>
    </row>
    <row r="21" spans="1:16" x14ac:dyDescent="0.25">
      <c r="A21" s="29">
        <v>46223</v>
      </c>
      <c r="B21" t="str">
        <f t="shared" si="0"/>
        <v>Mo</v>
      </c>
      <c r="G21" s="27">
        <f t="shared" si="1"/>
        <v>0</v>
      </c>
      <c r="H21" s="27">
        <f ca="1">IF(P21&lt;&gt;"",P21,IF(OR(C21="Feiertag",A21&lt;Gesamt!$B$11,A21&gt;Gesamt!$B$13,),0,INDIRECT("M"&amp;WEEKDAY(A21,2)+19)))</f>
        <v>8</v>
      </c>
      <c r="I21" s="27">
        <f t="shared" si="2"/>
        <v>0</v>
      </c>
      <c r="J21" s="7"/>
      <c r="L21" s="6" t="s">
        <v>45</v>
      </c>
      <c r="M21" s="7">
        <f>Gesamt!C31</f>
        <v>8</v>
      </c>
      <c r="N21" s="36"/>
      <c r="P21" s="7"/>
    </row>
    <row r="22" spans="1:16" x14ac:dyDescent="0.25">
      <c r="A22" s="29">
        <v>46224</v>
      </c>
      <c r="B22" t="str">
        <f t="shared" si="0"/>
        <v>Di</v>
      </c>
      <c r="G22" s="27">
        <f t="shared" si="1"/>
        <v>0</v>
      </c>
      <c r="H22" s="27">
        <f ca="1">IF(P22&lt;&gt;"",P22,IF(OR(C22="Feiertag",A22&lt;Gesamt!$B$11,A22&gt;Gesamt!$B$13,),0,INDIRECT("M"&amp;WEEKDAY(A22,2)+19)))</f>
        <v>8</v>
      </c>
      <c r="I22" s="27">
        <f t="shared" si="2"/>
        <v>0</v>
      </c>
      <c r="J22" s="7"/>
      <c r="L22" s="6" t="s">
        <v>46</v>
      </c>
      <c r="M22" s="7">
        <f>Gesamt!C32</f>
        <v>8</v>
      </c>
      <c r="N22" s="36"/>
      <c r="P22" s="7"/>
    </row>
    <row r="23" spans="1:16" x14ac:dyDescent="0.25">
      <c r="A23" s="29">
        <v>46225</v>
      </c>
      <c r="B23" t="str">
        <f t="shared" si="0"/>
        <v>Mi</v>
      </c>
      <c r="G23" s="27">
        <f t="shared" si="1"/>
        <v>0</v>
      </c>
      <c r="H23" s="27">
        <f ca="1">IF(P23&lt;&gt;"",P23,IF(OR(C23="Feiertag",A23&lt;Gesamt!$B$11,A23&gt;Gesamt!$B$13,),0,INDIRECT("M"&amp;WEEKDAY(A23,2)+19)))</f>
        <v>8</v>
      </c>
      <c r="I23" s="27">
        <f t="shared" si="2"/>
        <v>0</v>
      </c>
      <c r="J23" s="7"/>
      <c r="L23" s="6" t="s">
        <v>47</v>
      </c>
      <c r="M23" s="7">
        <f>Gesamt!C33</f>
        <v>8</v>
      </c>
      <c r="N23" s="36"/>
      <c r="P23" s="7"/>
    </row>
    <row r="24" spans="1:16" x14ac:dyDescent="0.25">
      <c r="A24" s="29">
        <v>46226</v>
      </c>
      <c r="B24" t="str">
        <f t="shared" si="0"/>
        <v>Do</v>
      </c>
      <c r="G24" s="27">
        <f t="shared" si="1"/>
        <v>0</v>
      </c>
      <c r="H24" s="27">
        <f ca="1">IF(P24&lt;&gt;"",P24,IF(OR(C24="Feiertag",A24&lt;Gesamt!$B$11,A24&gt;Gesamt!$B$13,),0,INDIRECT("M"&amp;WEEKDAY(A24,2)+19)))</f>
        <v>8</v>
      </c>
      <c r="I24" s="27">
        <f t="shared" si="2"/>
        <v>0</v>
      </c>
      <c r="J24" s="7"/>
      <c r="L24" s="6" t="s">
        <v>48</v>
      </c>
      <c r="M24" s="7">
        <f>Gesamt!C34</f>
        <v>8</v>
      </c>
      <c r="N24" s="36"/>
      <c r="P24" s="7"/>
    </row>
    <row r="25" spans="1:16" x14ac:dyDescent="0.25">
      <c r="A25" s="29">
        <v>46227</v>
      </c>
      <c r="B25" t="str">
        <f t="shared" si="0"/>
        <v>Fr</v>
      </c>
      <c r="G25" s="27">
        <f t="shared" si="1"/>
        <v>0</v>
      </c>
      <c r="H25" s="27">
        <f ca="1">IF(P25&lt;&gt;"",P25,IF(OR(C25="Feiertag",A25&lt;Gesamt!$B$11,A25&gt;Gesamt!$B$13,),0,INDIRECT("M"&amp;WEEKDAY(A25,2)+19)))</f>
        <v>8</v>
      </c>
      <c r="I25" s="27">
        <f t="shared" si="2"/>
        <v>0</v>
      </c>
      <c r="J25" s="7"/>
      <c r="L25" s="6" t="s">
        <v>49</v>
      </c>
      <c r="M25" s="7">
        <f>Gesamt!C35</f>
        <v>0</v>
      </c>
      <c r="N25" s="36"/>
      <c r="P25" s="7"/>
    </row>
    <row r="26" spans="1:16" x14ac:dyDescent="0.25">
      <c r="A26" s="29">
        <v>46228</v>
      </c>
      <c r="B26" t="str">
        <f t="shared" si="0"/>
        <v>Sa</v>
      </c>
      <c r="G26" s="27">
        <f t="shared" si="1"/>
        <v>0</v>
      </c>
      <c r="H26" s="27">
        <f ca="1">IF(P26&lt;&gt;"",P26,IF(OR(C26="Feiertag",A26&lt;Gesamt!$B$11,A26&gt;Gesamt!$B$13,),0,INDIRECT("M"&amp;WEEKDAY(A26,2)+19)))</f>
        <v>0</v>
      </c>
      <c r="I26" s="27">
        <f t="shared" si="2"/>
        <v>0</v>
      </c>
      <c r="J26" s="7"/>
      <c r="L26" s="6" t="s">
        <v>50</v>
      </c>
      <c r="M26" s="7">
        <f>Gesamt!C36</f>
        <v>0</v>
      </c>
      <c r="N26" s="36"/>
      <c r="P26" s="7"/>
    </row>
    <row r="27" spans="1:16" x14ac:dyDescent="0.25">
      <c r="A27" s="29">
        <v>46229</v>
      </c>
      <c r="B27" t="str">
        <f t="shared" si="0"/>
        <v>So</v>
      </c>
      <c r="G27" s="27">
        <f t="shared" si="1"/>
        <v>0</v>
      </c>
      <c r="H27" s="27">
        <f ca="1">IF(P27&lt;&gt;"",P27,IF(OR(C27="Feiertag",A27&lt;Gesamt!$B$11,A27&gt;Gesamt!$B$13,),0,INDIRECT("M"&amp;WEEKDAY(A27,2)+19)))</f>
        <v>0</v>
      </c>
      <c r="I27" s="27">
        <f t="shared" si="2"/>
        <v>0</v>
      </c>
      <c r="J27" s="7"/>
      <c r="L27" s="13" t="s">
        <v>55</v>
      </c>
      <c r="M27" s="27">
        <f>SUM(M20:M26)</f>
        <v>40</v>
      </c>
      <c r="N27" s="36"/>
      <c r="P27" s="7"/>
    </row>
    <row r="28" spans="1:16" x14ac:dyDescent="0.25">
      <c r="A28" s="29">
        <v>46230</v>
      </c>
      <c r="B28" t="str">
        <f t="shared" si="0"/>
        <v>Mo</v>
      </c>
      <c r="G28" s="27">
        <f t="shared" si="1"/>
        <v>0</v>
      </c>
      <c r="H28" s="27">
        <f ca="1">IF(P28&lt;&gt;"",P28,IF(OR(C28="Feiertag",A28&lt;Gesamt!$B$11,A28&gt;Gesamt!$B$13,),0,INDIRECT("M"&amp;WEEKDAY(A28,2)+19)))</f>
        <v>8</v>
      </c>
      <c r="I28" s="27">
        <f t="shared" si="2"/>
        <v>0</v>
      </c>
      <c r="J28" s="7"/>
      <c r="N28" s="36"/>
      <c r="P28" s="7"/>
    </row>
    <row r="29" spans="1:16" x14ac:dyDescent="0.25">
      <c r="A29" s="29">
        <v>46231</v>
      </c>
      <c r="B29" t="str">
        <f t="shared" si="0"/>
        <v>Di</v>
      </c>
      <c r="G29" s="27">
        <f t="shared" si="1"/>
        <v>0</v>
      </c>
      <c r="H29" s="27">
        <f ca="1">IF(P29&lt;&gt;"",P29,IF(OR(C29="Feiertag",A29&lt;Gesamt!$B$11,A29&gt;Gesamt!$B$13,),0,INDIRECT("M"&amp;WEEKDAY(A29,2)+19)))</f>
        <v>8</v>
      </c>
      <c r="I29" s="27">
        <f t="shared" si="2"/>
        <v>0</v>
      </c>
      <c r="J29" s="7"/>
      <c r="N29" s="36"/>
      <c r="P29" s="7"/>
    </row>
    <row r="30" spans="1:16" x14ac:dyDescent="0.25">
      <c r="A30" s="29">
        <v>46232</v>
      </c>
      <c r="B30" t="str">
        <f t="shared" si="0"/>
        <v>Mi</v>
      </c>
      <c r="G30" s="27">
        <f t="shared" si="1"/>
        <v>0</v>
      </c>
      <c r="H30" s="27">
        <f ca="1">IF(P30&lt;&gt;"",P30,IF(OR(C30="Feiertag",A30&lt;Gesamt!$B$11,A30&gt;Gesamt!$B$13,),0,INDIRECT("M"&amp;WEEKDAY(A30,2)+19)))</f>
        <v>8</v>
      </c>
      <c r="I30" s="27">
        <f t="shared" si="2"/>
        <v>0</v>
      </c>
      <c r="J30" s="7"/>
      <c r="N30" s="36"/>
      <c r="P30" s="7"/>
    </row>
    <row r="31" spans="1:16" x14ac:dyDescent="0.25">
      <c r="A31" s="29">
        <v>46233</v>
      </c>
      <c r="B31" t="str">
        <f t="shared" si="0"/>
        <v>Do</v>
      </c>
      <c r="G31" s="27">
        <f t="shared" si="1"/>
        <v>0</v>
      </c>
      <c r="H31" s="27">
        <f ca="1">IF(P31&lt;&gt;"",P31,IF(OR(C31="Feiertag",A31&lt;Gesamt!$B$11,A31&gt;Gesamt!$B$13,),0,INDIRECT("M"&amp;WEEKDAY(A31,2)+19)))</f>
        <v>8</v>
      </c>
      <c r="I31" s="27">
        <f t="shared" si="2"/>
        <v>0</v>
      </c>
      <c r="J31" s="7"/>
      <c r="N31" s="36"/>
      <c r="P31" s="7"/>
    </row>
    <row r="32" spans="1:16" x14ac:dyDescent="0.25">
      <c r="A32" s="29">
        <v>46234</v>
      </c>
      <c r="B32" t="str">
        <f t="shared" si="0"/>
        <v>Fr</v>
      </c>
      <c r="G32" s="27">
        <f t="shared" si="1"/>
        <v>0</v>
      </c>
      <c r="H32" s="27">
        <f ca="1">IF(P32&lt;&gt;"",P32,IF(OR(C32="Feiertag",A32&lt;Gesamt!$B$11,A32&gt;Gesamt!$B$13,),0,INDIRECT("M"&amp;WEEKDAY(A32,2)+19)))</f>
        <v>8</v>
      </c>
      <c r="I32" s="27">
        <f t="shared" si="2"/>
        <v>0</v>
      </c>
      <c r="J32" s="7"/>
      <c r="N32" s="36"/>
      <c r="P32" s="7"/>
    </row>
  </sheetData>
  <sheetProtection algorithmName="SHA-512" hashValue="EhGCI75SS9Rw2uUn4ew70TbFaYweMLMXBWipHFNorrzmswSRDV0kRjBwfunzuhSGACV7A9ZIQfFJ7mhX+/HgAQ==" saltValue="Je1RqfMwzFl0yamdw9Tigw==" spinCount="100000" sheet="1" objects="1" scenarios="1" formatCells="0" formatColumns="0" formatRows="0" selectLockedCells="1"/>
  <mergeCells count="1">
    <mergeCell ref="L3:M3"/>
  </mergeCells>
  <phoneticPr fontId="0" type="noConversion"/>
  <conditionalFormatting sqref="A2:J32">
    <cfRule type="expression" dxfId="11" priority="1">
      <formula>$C2="Feiertag"</formula>
    </cfRule>
    <cfRule type="expression" dxfId="10" priority="2">
      <formula>WEEKDAY($A2,2)&gt;=6</formula>
    </cfRule>
  </conditionalFormatting>
  <pageMargins left="0.7" right="0.7" top="0.78740157499999996" bottom="0.78740157499999996" header="0.3" footer="0.3"/>
  <pageSetup paperSize="9" scale="94" orientation="landscape" horizontalDpi="4294967293" verticalDpi="0"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9EFFA393-4BC9-4A37-B32E-DC56987D401C}">
          <x14:formula1>
            <xm:f>Anleitung!$U$1:$U$6</xm:f>
          </x14:formula1>
          <xm:sqref>C2:C32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tabColor theme="4"/>
    <pageSetUpPr fitToPage="1"/>
  </sheetPr>
  <dimension ref="A1:P32"/>
  <sheetViews>
    <sheetView zoomScaleNormal="100" workbookViewId="0">
      <selection activeCell="K41" sqref="K41"/>
    </sheetView>
  </sheetViews>
  <sheetFormatPr baseColWidth="10" defaultRowHeight="15" x14ac:dyDescent="0.25"/>
  <cols>
    <col min="1" max="1" width="7.42578125" style="2" bestFit="1" customWidth="1"/>
    <col min="2" max="2" width="4" style="2" bestFit="1" customWidth="1"/>
    <col min="3" max="3" width="21.28515625" style="2" bestFit="1" customWidth="1"/>
    <col min="4" max="4" width="9.42578125" style="24" bestFit="1" customWidth="1"/>
    <col min="5" max="5" width="7" style="24" bestFit="1" customWidth="1"/>
    <col min="6" max="6" width="6.28515625" style="24"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2" customFormat="1" x14ac:dyDescent="0.25">
      <c r="A1" s="19" t="s">
        <v>0</v>
      </c>
      <c r="B1" s="19" t="s">
        <v>1</v>
      </c>
      <c r="C1" s="19" t="s">
        <v>37</v>
      </c>
      <c r="D1" s="20" t="s">
        <v>2</v>
      </c>
      <c r="E1" s="20" t="s">
        <v>3</v>
      </c>
      <c r="F1" s="20" t="s">
        <v>4</v>
      </c>
      <c r="G1" s="21" t="s">
        <v>5</v>
      </c>
      <c r="H1" s="20" t="s">
        <v>61</v>
      </c>
      <c r="I1" s="20" t="s">
        <v>7</v>
      </c>
      <c r="J1" s="20" t="s">
        <v>36</v>
      </c>
      <c r="L1" s="38" t="str">
        <f>TEXT(A2,"MMMM")&amp;" "&amp;YEAR(A2)</f>
        <v>August 2026</v>
      </c>
      <c r="N1" s="35"/>
      <c r="P1" s="34" t="s">
        <v>57</v>
      </c>
    </row>
    <row r="2" spans="1:16" x14ac:dyDescent="0.25">
      <c r="A2" s="29">
        <v>46235</v>
      </c>
      <c r="B2" t="str">
        <f>TEXT(A2,"TTT")</f>
        <v>Sa</v>
      </c>
      <c r="G2" s="27">
        <f>IF(OR(C2="krank",C2="Urlaub",C2="Sonderurlaub"), H2,IF(D2&lt;=E2,(E2-D2-F2)*24,(1-D2+E2-F2)*24)+IF(C2= "Urlaub halber Tag",H2/2,0)+IF(AND(C2="Urlaub halber Tag", J2="halber Arbeitstag"),H2/2,0))</f>
        <v>0</v>
      </c>
      <c r="H2" s="27">
        <f ca="1">IF(P2&lt;&gt;"",P2,IF(OR(C2="Feiertag",A2&lt;Gesamt!$B$11,A2&gt;Gesamt!$B$13,),0,INDIRECT("M"&amp;WEEKDAY(A2,2)+19)))</f>
        <v>0</v>
      </c>
      <c r="I2" s="27">
        <f>IF(OR(C2="Überstundenabbau",C2="Urlaub halber Tag",E2&lt;&gt;""),G2-H2,0)</f>
        <v>0</v>
      </c>
      <c r="J2" s="7"/>
      <c r="L2" s="25"/>
      <c r="N2" s="36"/>
      <c r="P2" s="7"/>
    </row>
    <row r="3" spans="1:16" x14ac:dyDescent="0.25">
      <c r="A3" s="29">
        <v>46236</v>
      </c>
      <c r="B3" t="str">
        <f t="shared" ref="B3:B32" si="0">TEXT(A3,"TTT")</f>
        <v>So</v>
      </c>
      <c r="G3" s="27">
        <f t="shared" ref="G3:G32" si="1">IF(OR(C3="krank",C3="Urlaub",C3="Sonderurlaub"), H3,IF(D3&lt;=E3,(E3-D3-F3)*24,(1-D3+E3-F3)*24)+IF(C3= "Urlaub halber Tag",H3/2,0)+IF(AND(C3="Urlaub halber Tag", J3="halber Arbeitstag"),H3/2,0))</f>
        <v>0</v>
      </c>
      <c r="H3" s="27">
        <f ca="1">IF(P3&lt;&gt;"",P3,IF(OR(C3="Feiertag",A3&lt;Gesamt!$B$11,A3&gt;Gesamt!$B$13,),0,INDIRECT("M"&amp;WEEKDAY(A3,2)+19)))</f>
        <v>0</v>
      </c>
      <c r="I3" s="27">
        <f t="shared" ref="I3:I32" si="2">IF(OR(C3="Überstundenabbau",C3="Urlaub halber Tag",E3&lt;&gt;""),G3-H3,0)</f>
        <v>0</v>
      </c>
      <c r="J3" s="7"/>
      <c r="L3" s="40" t="str">
        <f>Gesamt!A3</f>
        <v>Max Mustermann</v>
      </c>
      <c r="M3" s="40"/>
      <c r="N3" s="36"/>
      <c r="P3" s="7"/>
    </row>
    <row r="4" spans="1:16" x14ac:dyDescent="0.25">
      <c r="A4" s="29">
        <v>46237</v>
      </c>
      <c r="B4" t="str">
        <f t="shared" si="0"/>
        <v>Mo</v>
      </c>
      <c r="G4" s="27">
        <f t="shared" si="1"/>
        <v>0</v>
      </c>
      <c r="H4" s="27">
        <f ca="1">IF(P4&lt;&gt;"",P4,IF(OR(C4="Feiertag",A4&lt;Gesamt!$B$11,A4&gt;Gesamt!$B$13,),0,INDIRECT("M"&amp;WEEKDAY(A4,2)+19)))</f>
        <v>8</v>
      </c>
      <c r="I4" s="27">
        <f t="shared" si="2"/>
        <v>0</v>
      </c>
      <c r="J4" s="7"/>
      <c r="N4" s="36"/>
      <c r="P4" s="7"/>
    </row>
    <row r="5" spans="1:16" x14ac:dyDescent="0.25">
      <c r="A5" s="29">
        <v>46238</v>
      </c>
      <c r="B5" t="str">
        <f t="shared" si="0"/>
        <v>Di</v>
      </c>
      <c r="G5" s="27">
        <f t="shared" si="1"/>
        <v>0</v>
      </c>
      <c r="H5" s="27">
        <f ca="1">IF(P5&lt;&gt;"",P5,IF(OR(C5="Feiertag",A5&lt;Gesamt!$B$11,A5&gt;Gesamt!$B$13,),0,INDIRECT("M"&amp;WEEKDAY(A5,2)+19)))</f>
        <v>8</v>
      </c>
      <c r="I5" s="27">
        <f t="shared" si="2"/>
        <v>0</v>
      </c>
      <c r="J5" s="7"/>
      <c r="K5" s="23"/>
      <c r="L5" s="1" t="s">
        <v>8</v>
      </c>
      <c r="M5" s="27">
        <f>SUM(I2:I32)</f>
        <v>0</v>
      </c>
      <c r="N5" s="36"/>
      <c r="P5" s="7"/>
    </row>
    <row r="6" spans="1:16" x14ac:dyDescent="0.25">
      <c r="A6" s="29">
        <v>46239</v>
      </c>
      <c r="B6" t="str">
        <f t="shared" si="0"/>
        <v>Mi</v>
      </c>
      <c r="G6" s="27">
        <f t="shared" si="1"/>
        <v>0</v>
      </c>
      <c r="H6" s="27">
        <f ca="1">IF(P6&lt;&gt;"",P6,IF(OR(C6="Feiertag",A6&lt;Gesamt!$B$11,A6&gt;Gesamt!$B$13,),0,INDIRECT("M"&amp;WEEKDAY(A6,2)+19)))</f>
        <v>8</v>
      </c>
      <c r="I6" s="27">
        <f t="shared" si="2"/>
        <v>0</v>
      </c>
      <c r="J6" s="7"/>
      <c r="L6" s="25"/>
      <c r="N6" s="36"/>
      <c r="P6" s="7"/>
    </row>
    <row r="7" spans="1:16" x14ac:dyDescent="0.25">
      <c r="A7" s="29">
        <v>46240</v>
      </c>
      <c r="B7" t="str">
        <f t="shared" si="0"/>
        <v>Do</v>
      </c>
      <c r="G7" s="27">
        <f t="shared" si="1"/>
        <v>0</v>
      </c>
      <c r="H7" s="27">
        <f ca="1">IF(P7&lt;&gt;"",P7,IF(OR(C7="Feiertag",A7&lt;Gesamt!$B$11,A7&gt;Gesamt!$B$13,),0,INDIRECT("M"&amp;WEEKDAY(A7,2)+19)))</f>
        <v>8</v>
      </c>
      <c r="I7" s="27">
        <f t="shared" si="2"/>
        <v>0</v>
      </c>
      <c r="J7" s="7"/>
      <c r="L7" s="1" t="s">
        <v>60</v>
      </c>
      <c r="M7" s="27">
        <f>Gesamt!B9+SUM(Gesamt!E2:E9)-SUM(Gesamt!J2:J9)</f>
        <v>0</v>
      </c>
      <c r="N7" s="36"/>
      <c r="P7" s="7"/>
    </row>
    <row r="8" spans="1:16" x14ac:dyDescent="0.25">
      <c r="A8" s="29">
        <v>46241</v>
      </c>
      <c r="B8" t="str">
        <f t="shared" si="0"/>
        <v>Fr</v>
      </c>
      <c r="G8" s="27">
        <f t="shared" si="1"/>
        <v>0</v>
      </c>
      <c r="H8" s="27">
        <f ca="1">IF(P8&lt;&gt;"",P8,IF(OR(C8="Feiertag",A8&lt;Gesamt!$B$11,A8&gt;Gesamt!$B$13,),0,INDIRECT("M"&amp;WEEKDAY(A8,2)+19)))</f>
        <v>8</v>
      </c>
      <c r="I8" s="27">
        <f t="shared" si="2"/>
        <v>0</v>
      </c>
      <c r="J8" s="7"/>
      <c r="L8" s="25"/>
      <c r="N8" s="36"/>
      <c r="P8" s="7"/>
    </row>
    <row r="9" spans="1:16" x14ac:dyDescent="0.25">
      <c r="A9" s="29">
        <v>46242</v>
      </c>
      <c r="B9" t="str">
        <f t="shared" si="0"/>
        <v>Sa</v>
      </c>
      <c r="G9" s="27">
        <f t="shared" si="1"/>
        <v>0</v>
      </c>
      <c r="H9" s="27">
        <f ca="1">IF(P9&lt;&gt;"",P9,IF(OR(C9="Feiertag",A9&lt;Gesamt!$B$11,A9&gt;Gesamt!$B$13,),0,INDIRECT("M"&amp;WEEKDAY(A9,2)+19)))</f>
        <v>0</v>
      </c>
      <c r="I9" s="27">
        <f t="shared" si="2"/>
        <v>0</v>
      </c>
      <c r="J9" s="7"/>
      <c r="L9" s="1" t="s">
        <v>25</v>
      </c>
      <c r="M9">
        <f>COUNTIF(C2:C32,"krank")</f>
        <v>0</v>
      </c>
      <c r="N9" s="36"/>
      <c r="P9" s="7"/>
    </row>
    <row r="10" spans="1:16" x14ac:dyDescent="0.25">
      <c r="A10" s="29">
        <v>46243</v>
      </c>
      <c r="B10" t="str">
        <f t="shared" si="0"/>
        <v>So</v>
      </c>
      <c r="G10" s="27">
        <f t="shared" si="1"/>
        <v>0</v>
      </c>
      <c r="H10" s="27">
        <f ca="1">IF(P10&lt;&gt;"",P10,IF(OR(C10="Feiertag",A10&lt;Gesamt!$B$11,A10&gt;Gesamt!$B$13,),0,INDIRECT("M"&amp;WEEKDAY(A10,2)+19)))</f>
        <v>0</v>
      </c>
      <c r="I10" s="27">
        <f t="shared" si="2"/>
        <v>0</v>
      </c>
      <c r="J10" s="7"/>
      <c r="L10" s="25"/>
      <c r="N10" s="36"/>
      <c r="P10" s="7"/>
    </row>
    <row r="11" spans="1:16" x14ac:dyDescent="0.25">
      <c r="A11" s="29">
        <v>46244</v>
      </c>
      <c r="B11" t="str">
        <f t="shared" si="0"/>
        <v>Mo</v>
      </c>
      <c r="G11" s="27">
        <f t="shared" si="1"/>
        <v>0</v>
      </c>
      <c r="H11" s="27">
        <f ca="1">IF(P11&lt;&gt;"",P11,IF(OR(C11="Feiertag",A11&lt;Gesamt!$B$11,A11&gt;Gesamt!$B$13,),0,INDIRECT("M"&amp;WEEKDAY(A11,2)+19)))</f>
        <v>8</v>
      </c>
      <c r="I11" s="27">
        <f t="shared" si="2"/>
        <v>0</v>
      </c>
      <c r="J11" s="7"/>
      <c r="L11" s="1" t="s">
        <v>58</v>
      </c>
      <c r="M11" s="28">
        <f>SUM(Gesamt!F2:F9)</f>
        <v>0</v>
      </c>
      <c r="N11" s="36"/>
      <c r="P11" s="7"/>
    </row>
    <row r="12" spans="1:16" x14ac:dyDescent="0.25">
      <c r="A12" s="29">
        <v>46245</v>
      </c>
      <c r="B12" t="str">
        <f t="shared" si="0"/>
        <v>Di</v>
      </c>
      <c r="G12" s="27">
        <f t="shared" si="1"/>
        <v>0</v>
      </c>
      <c r="H12" s="27">
        <f ca="1">IF(P12&lt;&gt;"",P12,IF(OR(C12="Feiertag",A12&lt;Gesamt!$B$11,A12&gt;Gesamt!$B$13,),0,INDIRECT("M"&amp;WEEKDAY(A12,2)+19)))</f>
        <v>8</v>
      </c>
      <c r="I12" s="27">
        <f t="shared" si="2"/>
        <v>0</v>
      </c>
      <c r="J12" s="7"/>
      <c r="L12" s="25"/>
      <c r="N12" s="36"/>
      <c r="P12" s="7"/>
    </row>
    <row r="13" spans="1:16" x14ac:dyDescent="0.25">
      <c r="A13" s="29">
        <v>46246</v>
      </c>
      <c r="B13" t="str">
        <f t="shared" si="0"/>
        <v>Mi</v>
      </c>
      <c r="G13" s="27">
        <f t="shared" si="1"/>
        <v>0</v>
      </c>
      <c r="H13" s="27">
        <f ca="1">IF(P13&lt;&gt;"",P13,IF(OR(C13="Feiertag",A13&lt;Gesamt!$B$11,A13&gt;Gesamt!$B$13,),0,INDIRECT("M"&amp;WEEKDAY(A13,2)+19)))</f>
        <v>8</v>
      </c>
      <c r="I13" s="27">
        <f t="shared" si="2"/>
        <v>0</v>
      </c>
      <c r="J13" s="7"/>
      <c r="L13" s="1" t="s">
        <v>26</v>
      </c>
      <c r="M13">
        <f>COUNTIF(C2:C32, "Urlaub")+COUNTIF(C2:C32,"Urlaub halber Tag")/2</f>
        <v>0</v>
      </c>
      <c r="N13" s="36"/>
      <c r="P13" s="7"/>
    </row>
    <row r="14" spans="1:16" x14ac:dyDescent="0.25">
      <c r="A14" s="29">
        <v>46247</v>
      </c>
      <c r="B14" t="str">
        <f t="shared" si="0"/>
        <v>Do</v>
      </c>
      <c r="G14" s="27">
        <f t="shared" si="1"/>
        <v>0</v>
      </c>
      <c r="H14" s="27">
        <f ca="1">IF(P14&lt;&gt;"",P14,IF(OR(C14="Feiertag",A14&lt;Gesamt!$B$11,A14&gt;Gesamt!$B$13,),0,INDIRECT("M"&amp;WEEKDAY(A14,2)+19)))</f>
        <v>8</v>
      </c>
      <c r="I14" s="27">
        <f t="shared" si="2"/>
        <v>0</v>
      </c>
      <c r="J14" s="7"/>
      <c r="L14" s="25"/>
      <c r="N14" s="36"/>
      <c r="P14" s="7"/>
    </row>
    <row r="15" spans="1:16" x14ac:dyDescent="0.25">
      <c r="A15" s="29">
        <v>46248</v>
      </c>
      <c r="B15" t="str">
        <f t="shared" si="0"/>
        <v>Fr</v>
      </c>
      <c r="G15" s="27">
        <f t="shared" si="1"/>
        <v>0</v>
      </c>
      <c r="H15" s="27">
        <f ca="1">IF(P15&lt;&gt;"",P15,IF(OR(C15="Feiertag",A15&lt;Gesamt!$B$11,A15&gt;Gesamt!$B$13,),0,INDIRECT("M"&amp;WEEKDAY(A15,2)+19)))</f>
        <v>8</v>
      </c>
      <c r="I15" s="27">
        <f t="shared" si="2"/>
        <v>0</v>
      </c>
      <c r="J15" s="7"/>
      <c r="L15" s="1" t="s">
        <v>59</v>
      </c>
      <c r="M15">
        <f>Gesamt!B5+Gesamt!B7-SUM(Gesamt!G2:G9)</f>
        <v>30</v>
      </c>
      <c r="N15" s="36"/>
      <c r="P15" s="7"/>
    </row>
    <row r="16" spans="1:16" x14ac:dyDescent="0.25">
      <c r="A16" s="29">
        <v>46249</v>
      </c>
      <c r="B16" t="str">
        <f t="shared" si="0"/>
        <v>Sa</v>
      </c>
      <c r="G16" s="27">
        <f t="shared" si="1"/>
        <v>0</v>
      </c>
      <c r="H16" s="27">
        <f ca="1">IF(P16&lt;&gt;"",P16,IF(OR(C16="Feiertag",A16&lt;Gesamt!$B$11,A16&gt;Gesamt!$B$13,),0,INDIRECT("M"&amp;WEEKDAY(A16,2)+19)))</f>
        <v>0</v>
      </c>
      <c r="I16" s="27">
        <f t="shared" si="2"/>
        <v>0</v>
      </c>
      <c r="J16" s="7"/>
      <c r="N16" s="36"/>
      <c r="P16" s="7"/>
    </row>
    <row r="17" spans="1:16" x14ac:dyDescent="0.25">
      <c r="A17" s="29">
        <v>46250</v>
      </c>
      <c r="B17" t="str">
        <f t="shared" si="0"/>
        <v>So</v>
      </c>
      <c r="G17" s="27">
        <f t="shared" si="1"/>
        <v>0</v>
      </c>
      <c r="H17" s="27">
        <f ca="1">IF(P17&lt;&gt;"",P17,IF(OR(C17="Feiertag",A17&lt;Gesamt!$B$11,A17&gt;Gesamt!$B$13,),0,INDIRECT("M"&amp;WEEKDAY(A17,2)+19)))</f>
        <v>0</v>
      </c>
      <c r="I17" s="27">
        <f t="shared" si="2"/>
        <v>0</v>
      </c>
      <c r="J17" s="7"/>
      <c r="L17" s="1" t="s">
        <v>51</v>
      </c>
      <c r="M17" s="27">
        <f>SUM(G2:G32)</f>
        <v>0</v>
      </c>
      <c r="N17" s="36"/>
      <c r="P17" s="7"/>
    </row>
    <row r="18" spans="1:16" x14ac:dyDescent="0.25">
      <c r="A18" s="29">
        <v>46251</v>
      </c>
      <c r="B18" t="str">
        <f t="shared" si="0"/>
        <v>Mo</v>
      </c>
      <c r="G18" s="27">
        <f t="shared" si="1"/>
        <v>0</v>
      </c>
      <c r="H18" s="27">
        <f ca="1">IF(P18&lt;&gt;"",P18,IF(OR(C18="Feiertag",A18&lt;Gesamt!$B$11,A18&gt;Gesamt!$B$13,),0,INDIRECT("M"&amp;WEEKDAY(A18,2)+19)))</f>
        <v>8</v>
      </c>
      <c r="I18" s="27">
        <f t="shared" si="2"/>
        <v>0</v>
      </c>
      <c r="J18" s="7"/>
      <c r="N18" s="36"/>
      <c r="P18" s="7"/>
    </row>
    <row r="19" spans="1:16" x14ac:dyDescent="0.25">
      <c r="A19" s="29">
        <v>46252</v>
      </c>
      <c r="B19" t="str">
        <f t="shared" si="0"/>
        <v>Di</v>
      </c>
      <c r="G19" s="27">
        <f t="shared" si="1"/>
        <v>0</v>
      </c>
      <c r="H19" s="27">
        <f ca="1">IF(P19&lt;&gt;"",P19,IF(OR(C19="Feiertag",A19&lt;Gesamt!$B$11,A19&gt;Gesamt!$B$13,),0,INDIRECT("M"&amp;WEEKDAY(A19,2)+19)))</f>
        <v>8</v>
      </c>
      <c r="I19" s="27">
        <f t="shared" si="2"/>
        <v>0</v>
      </c>
      <c r="J19" s="7"/>
      <c r="L19" s="13" t="s">
        <v>6</v>
      </c>
      <c r="N19" s="36"/>
      <c r="P19" s="7"/>
    </row>
    <row r="20" spans="1:16" x14ac:dyDescent="0.25">
      <c r="A20" s="29">
        <v>46253</v>
      </c>
      <c r="B20" t="str">
        <f t="shared" si="0"/>
        <v>Mi</v>
      </c>
      <c r="G20" s="27">
        <f t="shared" si="1"/>
        <v>0</v>
      </c>
      <c r="H20" s="27">
        <f ca="1">IF(P20&lt;&gt;"",P20,IF(OR(C20="Feiertag",A20&lt;Gesamt!$B$11,A20&gt;Gesamt!$B$13,),0,INDIRECT("M"&amp;WEEKDAY(A20,2)+19)))</f>
        <v>8</v>
      </c>
      <c r="I20" s="27">
        <f t="shared" si="2"/>
        <v>0</v>
      </c>
      <c r="J20" s="7"/>
      <c r="L20" s="6" t="s">
        <v>44</v>
      </c>
      <c r="M20" s="7">
        <f>Gesamt!C30</f>
        <v>8</v>
      </c>
      <c r="N20" s="36"/>
      <c r="P20" s="7"/>
    </row>
    <row r="21" spans="1:16" x14ac:dyDescent="0.25">
      <c r="A21" s="29">
        <v>46254</v>
      </c>
      <c r="B21" t="str">
        <f t="shared" si="0"/>
        <v>Do</v>
      </c>
      <c r="G21" s="27">
        <f t="shared" si="1"/>
        <v>0</v>
      </c>
      <c r="H21" s="27">
        <f ca="1">IF(P21&lt;&gt;"",P21,IF(OR(C21="Feiertag",A21&lt;Gesamt!$B$11,A21&gt;Gesamt!$B$13,),0,INDIRECT("M"&amp;WEEKDAY(A21,2)+19)))</f>
        <v>8</v>
      </c>
      <c r="I21" s="27">
        <f t="shared" si="2"/>
        <v>0</v>
      </c>
      <c r="J21" s="7"/>
      <c r="L21" s="6" t="s">
        <v>45</v>
      </c>
      <c r="M21" s="7">
        <f>Gesamt!C31</f>
        <v>8</v>
      </c>
      <c r="N21" s="36"/>
      <c r="P21" s="7"/>
    </row>
    <row r="22" spans="1:16" x14ac:dyDescent="0.25">
      <c r="A22" s="29">
        <v>46255</v>
      </c>
      <c r="B22" t="str">
        <f t="shared" si="0"/>
        <v>Fr</v>
      </c>
      <c r="G22" s="27">
        <f t="shared" si="1"/>
        <v>0</v>
      </c>
      <c r="H22" s="27">
        <f ca="1">IF(P22&lt;&gt;"",P22,IF(OR(C22="Feiertag",A22&lt;Gesamt!$B$11,A22&gt;Gesamt!$B$13,),0,INDIRECT("M"&amp;WEEKDAY(A22,2)+19)))</f>
        <v>8</v>
      </c>
      <c r="I22" s="27">
        <f t="shared" si="2"/>
        <v>0</v>
      </c>
      <c r="J22" s="7"/>
      <c r="L22" s="6" t="s">
        <v>46</v>
      </c>
      <c r="M22" s="7">
        <f>Gesamt!C32</f>
        <v>8</v>
      </c>
      <c r="N22" s="36"/>
      <c r="P22" s="7"/>
    </row>
    <row r="23" spans="1:16" x14ac:dyDescent="0.25">
      <c r="A23" s="29">
        <v>46256</v>
      </c>
      <c r="B23" t="str">
        <f t="shared" si="0"/>
        <v>Sa</v>
      </c>
      <c r="G23" s="27">
        <f t="shared" si="1"/>
        <v>0</v>
      </c>
      <c r="H23" s="27">
        <f ca="1">IF(P23&lt;&gt;"",P23,IF(OR(C23="Feiertag",A23&lt;Gesamt!$B$11,A23&gt;Gesamt!$B$13,),0,INDIRECT("M"&amp;WEEKDAY(A23,2)+19)))</f>
        <v>0</v>
      </c>
      <c r="I23" s="27">
        <f t="shared" si="2"/>
        <v>0</v>
      </c>
      <c r="J23" s="7"/>
      <c r="L23" s="6" t="s">
        <v>47</v>
      </c>
      <c r="M23" s="7">
        <f>Gesamt!C33</f>
        <v>8</v>
      </c>
      <c r="N23" s="36"/>
      <c r="P23" s="7"/>
    </row>
    <row r="24" spans="1:16" x14ac:dyDescent="0.25">
      <c r="A24" s="29">
        <v>46257</v>
      </c>
      <c r="B24" t="str">
        <f t="shared" si="0"/>
        <v>So</v>
      </c>
      <c r="G24" s="27">
        <f t="shared" si="1"/>
        <v>0</v>
      </c>
      <c r="H24" s="27">
        <f ca="1">IF(P24&lt;&gt;"",P24,IF(OR(C24="Feiertag",A24&lt;Gesamt!$B$11,A24&gt;Gesamt!$B$13,),0,INDIRECT("M"&amp;WEEKDAY(A24,2)+19)))</f>
        <v>0</v>
      </c>
      <c r="I24" s="27">
        <f t="shared" si="2"/>
        <v>0</v>
      </c>
      <c r="J24" s="7"/>
      <c r="L24" s="6" t="s">
        <v>48</v>
      </c>
      <c r="M24" s="7">
        <f>Gesamt!C34</f>
        <v>8</v>
      </c>
      <c r="N24" s="36"/>
      <c r="P24" s="7"/>
    </row>
    <row r="25" spans="1:16" x14ac:dyDescent="0.25">
      <c r="A25" s="29">
        <v>46258</v>
      </c>
      <c r="B25" t="str">
        <f t="shared" si="0"/>
        <v>Mo</v>
      </c>
      <c r="G25" s="27">
        <f t="shared" si="1"/>
        <v>0</v>
      </c>
      <c r="H25" s="27">
        <f ca="1">IF(P25&lt;&gt;"",P25,IF(OR(C25="Feiertag",A25&lt;Gesamt!$B$11,A25&gt;Gesamt!$B$13,),0,INDIRECT("M"&amp;WEEKDAY(A25,2)+19)))</f>
        <v>8</v>
      </c>
      <c r="I25" s="27">
        <f t="shared" si="2"/>
        <v>0</v>
      </c>
      <c r="J25" s="7"/>
      <c r="L25" s="6" t="s">
        <v>49</v>
      </c>
      <c r="M25" s="7">
        <f>Gesamt!C35</f>
        <v>0</v>
      </c>
      <c r="N25" s="36"/>
      <c r="P25" s="7"/>
    </row>
    <row r="26" spans="1:16" x14ac:dyDescent="0.25">
      <c r="A26" s="29">
        <v>46259</v>
      </c>
      <c r="B26" t="str">
        <f t="shared" si="0"/>
        <v>Di</v>
      </c>
      <c r="G26" s="27">
        <f t="shared" si="1"/>
        <v>0</v>
      </c>
      <c r="H26" s="27">
        <f ca="1">IF(P26&lt;&gt;"",P26,IF(OR(C26="Feiertag",A26&lt;Gesamt!$B$11,A26&gt;Gesamt!$B$13,),0,INDIRECT("M"&amp;WEEKDAY(A26,2)+19)))</f>
        <v>8</v>
      </c>
      <c r="I26" s="27">
        <f t="shared" si="2"/>
        <v>0</v>
      </c>
      <c r="J26" s="7"/>
      <c r="L26" s="6" t="s">
        <v>50</v>
      </c>
      <c r="M26" s="7">
        <f>Gesamt!C36</f>
        <v>0</v>
      </c>
      <c r="N26" s="36"/>
      <c r="P26" s="7"/>
    </row>
    <row r="27" spans="1:16" x14ac:dyDescent="0.25">
      <c r="A27" s="29">
        <v>46260</v>
      </c>
      <c r="B27" t="str">
        <f t="shared" si="0"/>
        <v>Mi</v>
      </c>
      <c r="G27" s="27">
        <f t="shared" si="1"/>
        <v>0</v>
      </c>
      <c r="H27" s="27">
        <f ca="1">IF(P27&lt;&gt;"",P27,IF(OR(C27="Feiertag",A27&lt;Gesamt!$B$11,A27&gt;Gesamt!$B$13,),0,INDIRECT("M"&amp;WEEKDAY(A27,2)+19)))</f>
        <v>8</v>
      </c>
      <c r="I27" s="27">
        <f t="shared" si="2"/>
        <v>0</v>
      </c>
      <c r="J27" s="7"/>
      <c r="L27" s="13" t="s">
        <v>55</v>
      </c>
      <c r="M27" s="27">
        <f>SUM(M20:M26)</f>
        <v>40</v>
      </c>
      <c r="N27" s="36"/>
      <c r="P27" s="7"/>
    </row>
    <row r="28" spans="1:16" x14ac:dyDescent="0.25">
      <c r="A28" s="29">
        <v>46261</v>
      </c>
      <c r="B28" t="str">
        <f t="shared" si="0"/>
        <v>Do</v>
      </c>
      <c r="G28" s="27">
        <f t="shared" si="1"/>
        <v>0</v>
      </c>
      <c r="H28" s="27">
        <f ca="1">IF(P28&lt;&gt;"",P28,IF(OR(C28="Feiertag",A28&lt;Gesamt!$B$11,A28&gt;Gesamt!$B$13,),0,INDIRECT("M"&amp;WEEKDAY(A28,2)+19)))</f>
        <v>8</v>
      </c>
      <c r="I28" s="27">
        <f t="shared" si="2"/>
        <v>0</v>
      </c>
      <c r="J28" s="7"/>
      <c r="N28" s="36"/>
      <c r="P28" s="7"/>
    </row>
    <row r="29" spans="1:16" x14ac:dyDescent="0.25">
      <c r="A29" s="29">
        <v>46262</v>
      </c>
      <c r="B29" t="str">
        <f t="shared" si="0"/>
        <v>Fr</v>
      </c>
      <c r="G29" s="27">
        <f t="shared" si="1"/>
        <v>0</v>
      </c>
      <c r="H29" s="27">
        <f ca="1">IF(P29&lt;&gt;"",P29,IF(OR(C29="Feiertag",A29&lt;Gesamt!$B$11,A29&gt;Gesamt!$B$13,),0,INDIRECT("M"&amp;WEEKDAY(A29,2)+19)))</f>
        <v>8</v>
      </c>
      <c r="I29" s="27">
        <f t="shared" si="2"/>
        <v>0</v>
      </c>
      <c r="J29" s="7"/>
      <c r="N29" s="36"/>
      <c r="P29" s="7"/>
    </row>
    <row r="30" spans="1:16" x14ac:dyDescent="0.25">
      <c r="A30" s="29">
        <v>46263</v>
      </c>
      <c r="B30" t="str">
        <f t="shared" si="0"/>
        <v>Sa</v>
      </c>
      <c r="G30" s="27">
        <f t="shared" si="1"/>
        <v>0</v>
      </c>
      <c r="H30" s="27">
        <f ca="1">IF(P30&lt;&gt;"",P30,IF(OR(C30="Feiertag",A30&lt;Gesamt!$B$11,A30&gt;Gesamt!$B$13,),0,INDIRECT("M"&amp;WEEKDAY(A30,2)+19)))</f>
        <v>0</v>
      </c>
      <c r="I30" s="27">
        <f t="shared" si="2"/>
        <v>0</v>
      </c>
      <c r="J30" s="7"/>
      <c r="N30" s="36"/>
      <c r="P30" s="7"/>
    </row>
    <row r="31" spans="1:16" x14ac:dyDescent="0.25">
      <c r="A31" s="29">
        <v>46264</v>
      </c>
      <c r="B31" t="str">
        <f t="shared" si="0"/>
        <v>So</v>
      </c>
      <c r="G31" s="27">
        <f t="shared" si="1"/>
        <v>0</v>
      </c>
      <c r="H31" s="27">
        <f ca="1">IF(P31&lt;&gt;"",P31,IF(OR(C31="Feiertag",A31&lt;Gesamt!$B$11,A31&gt;Gesamt!$B$13,),0,INDIRECT("M"&amp;WEEKDAY(A31,2)+19)))</f>
        <v>0</v>
      </c>
      <c r="I31" s="27">
        <f t="shared" si="2"/>
        <v>0</v>
      </c>
      <c r="J31" s="7"/>
      <c r="N31" s="36"/>
      <c r="P31" s="7"/>
    </row>
    <row r="32" spans="1:16" x14ac:dyDescent="0.25">
      <c r="A32" s="29">
        <v>46265</v>
      </c>
      <c r="B32" t="str">
        <f t="shared" si="0"/>
        <v>Mo</v>
      </c>
      <c r="G32" s="27">
        <f t="shared" si="1"/>
        <v>0</v>
      </c>
      <c r="H32" s="27">
        <f ca="1">IF(P32&lt;&gt;"",P32,IF(OR(C32="Feiertag",A32&lt;Gesamt!$B$11,A32&gt;Gesamt!$B$13,),0,INDIRECT("M"&amp;WEEKDAY(A32,2)+19)))</f>
        <v>8</v>
      </c>
      <c r="I32" s="27">
        <f t="shared" si="2"/>
        <v>0</v>
      </c>
      <c r="J32" s="7"/>
      <c r="N32" s="36"/>
      <c r="P32" s="7"/>
    </row>
  </sheetData>
  <sheetProtection algorithmName="SHA-512" hashValue="pyWqR7HHZgJMv/IblllqK7xWS29k9InN+qrrT9Ryz8VT/fvzcVVQOsaeA+RpoRRQwSFqKQZETJishfupnKe0kw==" saltValue="aMRS3KAfh2vOHWc7wE3EZA==" spinCount="100000" sheet="1" objects="1" scenarios="1" formatCells="0" formatColumns="0" formatRows="0" selectLockedCells="1"/>
  <mergeCells count="1">
    <mergeCell ref="L3:M3"/>
  </mergeCells>
  <phoneticPr fontId="0" type="noConversion"/>
  <conditionalFormatting sqref="A2:J32">
    <cfRule type="expression" dxfId="9" priority="1">
      <formula>$C2="Feiertag"</formula>
    </cfRule>
    <cfRule type="expression" dxfId="8" priority="2">
      <formula>WEEKDAY($A2,2)&gt;=6</formula>
    </cfRule>
  </conditionalFormatting>
  <pageMargins left="0.7" right="0.7" top="0.78740157499999996" bottom="0.78740157499999996" header="0.3" footer="0.3"/>
  <pageSetup paperSize="9" scale="93" orientation="landscape" horizontalDpi="300"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F8C4A316-92C3-4D86-9DB4-57D7871F7142}">
          <x14:formula1>
            <xm:f>Anleitung!$U$1:$U$6</xm:f>
          </x14:formula1>
          <xm:sqref>C2:C32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tabColor theme="6"/>
    <pageSetUpPr fitToPage="1"/>
  </sheetPr>
  <dimension ref="A1:P32"/>
  <sheetViews>
    <sheetView zoomScaleNormal="100" workbookViewId="0">
      <selection activeCell="K41" sqref="K41"/>
    </sheetView>
  </sheetViews>
  <sheetFormatPr baseColWidth="10" defaultRowHeight="15" x14ac:dyDescent="0.25"/>
  <cols>
    <col min="1" max="1" width="7.28515625" style="2" bestFit="1" customWidth="1"/>
    <col min="2" max="2" width="4" style="2" bestFit="1" customWidth="1"/>
    <col min="3" max="3" width="21.28515625" style="2" bestFit="1" customWidth="1"/>
    <col min="4" max="4" width="9.42578125" style="24" bestFit="1" customWidth="1"/>
    <col min="5" max="5" width="7" style="24" bestFit="1" customWidth="1"/>
    <col min="6" max="6" width="6.28515625" style="24"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2" customFormat="1" x14ac:dyDescent="0.25">
      <c r="A1" s="19" t="s">
        <v>0</v>
      </c>
      <c r="B1" s="19" t="s">
        <v>1</v>
      </c>
      <c r="C1" s="19" t="s">
        <v>37</v>
      </c>
      <c r="D1" s="20" t="s">
        <v>2</v>
      </c>
      <c r="E1" s="20" t="s">
        <v>3</v>
      </c>
      <c r="F1" s="20" t="s">
        <v>4</v>
      </c>
      <c r="G1" s="21" t="s">
        <v>5</v>
      </c>
      <c r="H1" s="20" t="s">
        <v>61</v>
      </c>
      <c r="I1" s="20" t="s">
        <v>7</v>
      </c>
      <c r="J1" s="20" t="s">
        <v>36</v>
      </c>
      <c r="L1" s="38" t="str">
        <f>TEXT(A2,"MMMM")&amp;" "&amp;YEAR(A2)</f>
        <v>September 2026</v>
      </c>
      <c r="N1" s="35"/>
      <c r="P1" s="34" t="s">
        <v>57</v>
      </c>
    </row>
    <row r="2" spans="1:16" x14ac:dyDescent="0.25">
      <c r="A2" s="29">
        <v>46266</v>
      </c>
      <c r="B2" t="str">
        <f t="shared" ref="B2:B22" si="0">TEXT(A2,"TTT")</f>
        <v>Di</v>
      </c>
      <c r="G2" s="27">
        <f>IF(OR(C2="krank",C2="Urlaub",C2="Sonderurlaub"), H2,IF(D2&lt;=E2,(E2-D2-F2)*24,(1-D2+E2-F2)*24)+IF(C2= "Urlaub halber Tag",H2/2,0)+IF(AND(C2="Urlaub halber Tag", J2="halber Arbeitstag"),H2/2,0))</f>
        <v>0</v>
      </c>
      <c r="H2" s="27">
        <f ca="1">IF(P2&lt;&gt;"",P2,IF(OR(C2="Feiertag",A2&lt;Gesamt!$B$11,A2&gt;Gesamt!$B$13,),0,INDIRECT("M"&amp;WEEKDAY(A2,2)+19)))</f>
        <v>8</v>
      </c>
      <c r="I2" s="27">
        <f>IF(OR(C2="Überstundenabbau",C2="Urlaub halber Tag",E2&lt;&gt;""),G2-H2,0)</f>
        <v>0</v>
      </c>
      <c r="J2" s="7"/>
      <c r="L2" s="25"/>
      <c r="N2" s="36"/>
      <c r="P2" s="7"/>
    </row>
    <row r="3" spans="1:16" x14ac:dyDescent="0.25">
      <c r="A3" s="29">
        <v>46267</v>
      </c>
      <c r="B3" t="str">
        <f t="shared" si="0"/>
        <v>Mi</v>
      </c>
      <c r="G3" s="27">
        <f t="shared" ref="G3:G31" si="1">IF(OR(C3="krank",C3="Urlaub",C3="Sonderurlaub"), H3,IF(D3&lt;=E3,(E3-D3-F3)*24,(1-D3+E3-F3)*24)+IF(C3= "Urlaub halber Tag",H3/2,0)+IF(AND(C3="Urlaub halber Tag", J3="halber Arbeitstag"),H3/2,0))</f>
        <v>0</v>
      </c>
      <c r="H3" s="27">
        <f ca="1">IF(P3&lt;&gt;"",P3,IF(OR(C3="Feiertag",A3&lt;Gesamt!$B$11,A3&gt;Gesamt!$B$13,),0,INDIRECT("M"&amp;WEEKDAY(A3,2)+19)))</f>
        <v>8</v>
      </c>
      <c r="I3" s="27">
        <f t="shared" ref="I3:I31" si="2">IF(OR(C3="Überstundenabbau",C3="Urlaub halber Tag",E3&lt;&gt;""),G3-H3,0)</f>
        <v>0</v>
      </c>
      <c r="J3" s="7"/>
      <c r="L3" s="40" t="str">
        <f>Gesamt!A3</f>
        <v>Max Mustermann</v>
      </c>
      <c r="M3" s="40"/>
      <c r="N3" s="36"/>
      <c r="P3" s="7"/>
    </row>
    <row r="4" spans="1:16" x14ac:dyDescent="0.25">
      <c r="A4" s="29">
        <v>46268</v>
      </c>
      <c r="B4" t="str">
        <f t="shared" si="0"/>
        <v>Do</v>
      </c>
      <c r="G4" s="27">
        <f t="shared" si="1"/>
        <v>0</v>
      </c>
      <c r="H4" s="27">
        <f ca="1">IF(P4&lt;&gt;"",P4,IF(OR(C4="Feiertag",A4&lt;Gesamt!$B$11,A4&gt;Gesamt!$B$13,),0,INDIRECT("M"&amp;WEEKDAY(A4,2)+19)))</f>
        <v>8</v>
      </c>
      <c r="I4" s="27">
        <f t="shared" si="2"/>
        <v>0</v>
      </c>
      <c r="J4" s="7"/>
      <c r="N4" s="36"/>
      <c r="P4" s="7"/>
    </row>
    <row r="5" spans="1:16" x14ac:dyDescent="0.25">
      <c r="A5" s="29">
        <v>46269</v>
      </c>
      <c r="B5" t="str">
        <f t="shared" si="0"/>
        <v>Fr</v>
      </c>
      <c r="G5" s="27">
        <f t="shared" si="1"/>
        <v>0</v>
      </c>
      <c r="H5" s="27">
        <f ca="1">IF(P5&lt;&gt;"",P5,IF(OR(C5="Feiertag",A5&lt;Gesamt!$B$11,A5&gt;Gesamt!$B$13,),0,INDIRECT("M"&amp;WEEKDAY(A5,2)+19)))</f>
        <v>8</v>
      </c>
      <c r="I5" s="27">
        <f t="shared" si="2"/>
        <v>0</v>
      </c>
      <c r="J5" s="7"/>
      <c r="K5" s="23"/>
      <c r="L5" s="1" t="s">
        <v>8</v>
      </c>
      <c r="M5" s="27">
        <f>SUM(I2:I32)</f>
        <v>0</v>
      </c>
      <c r="N5" s="36"/>
      <c r="P5" s="7"/>
    </row>
    <row r="6" spans="1:16" x14ac:dyDescent="0.25">
      <c r="A6" s="29">
        <v>46270</v>
      </c>
      <c r="B6" t="str">
        <f t="shared" si="0"/>
        <v>Sa</v>
      </c>
      <c r="G6" s="27">
        <f t="shared" si="1"/>
        <v>0</v>
      </c>
      <c r="H6" s="27">
        <f ca="1">IF(P6&lt;&gt;"",P6,IF(OR(C6="Feiertag",A6&lt;Gesamt!$B$11,A6&gt;Gesamt!$B$13,),0,INDIRECT("M"&amp;WEEKDAY(A6,2)+19)))</f>
        <v>0</v>
      </c>
      <c r="I6" s="27">
        <f t="shared" si="2"/>
        <v>0</v>
      </c>
      <c r="J6" s="7"/>
      <c r="L6" s="25"/>
      <c r="N6" s="36"/>
      <c r="P6" s="7"/>
    </row>
    <row r="7" spans="1:16" x14ac:dyDescent="0.25">
      <c r="A7" s="29">
        <v>46271</v>
      </c>
      <c r="B7" t="str">
        <f t="shared" si="0"/>
        <v>So</v>
      </c>
      <c r="G7" s="27">
        <f t="shared" si="1"/>
        <v>0</v>
      </c>
      <c r="H7" s="27">
        <f ca="1">IF(P7&lt;&gt;"",P7,IF(OR(C7="Feiertag",A7&lt;Gesamt!$B$11,A7&gt;Gesamt!$B$13,),0,INDIRECT("M"&amp;WEEKDAY(A7,2)+19)))</f>
        <v>0</v>
      </c>
      <c r="I7" s="27">
        <f t="shared" si="2"/>
        <v>0</v>
      </c>
      <c r="J7" s="7"/>
      <c r="L7" s="1" t="s">
        <v>60</v>
      </c>
      <c r="M7" s="27">
        <f>Gesamt!B9+SUM(Gesamt!E2:E10)-SUM(Gesamt!J2:J10)</f>
        <v>0</v>
      </c>
      <c r="N7" s="36"/>
      <c r="P7" s="7"/>
    </row>
    <row r="8" spans="1:16" x14ac:dyDescent="0.25">
      <c r="A8" s="29">
        <v>46272</v>
      </c>
      <c r="B8" t="str">
        <f t="shared" si="0"/>
        <v>Mo</v>
      </c>
      <c r="G8" s="27">
        <f t="shared" si="1"/>
        <v>0</v>
      </c>
      <c r="H8" s="27">
        <f ca="1">IF(P8&lt;&gt;"",P8,IF(OR(C8="Feiertag",A8&lt;Gesamt!$B$11,A8&gt;Gesamt!$B$13,),0,INDIRECT("M"&amp;WEEKDAY(A8,2)+19)))</f>
        <v>8</v>
      </c>
      <c r="I8" s="27">
        <f t="shared" si="2"/>
        <v>0</v>
      </c>
      <c r="J8" s="7"/>
      <c r="K8" s="33"/>
      <c r="L8" s="25"/>
      <c r="N8" s="36"/>
      <c r="P8" s="7"/>
    </row>
    <row r="9" spans="1:16" x14ac:dyDescent="0.25">
      <c r="A9" s="29">
        <v>46273</v>
      </c>
      <c r="B9" t="str">
        <f t="shared" si="0"/>
        <v>Di</v>
      </c>
      <c r="G9" s="27">
        <f t="shared" si="1"/>
        <v>0</v>
      </c>
      <c r="H9" s="27">
        <f ca="1">IF(P9&lt;&gt;"",P9,IF(OR(C9="Feiertag",A9&lt;Gesamt!$B$11,A9&gt;Gesamt!$B$13,),0,INDIRECT("M"&amp;WEEKDAY(A9,2)+19)))</f>
        <v>8</v>
      </c>
      <c r="I9" s="27">
        <f t="shared" si="2"/>
        <v>0</v>
      </c>
      <c r="J9" s="7"/>
      <c r="L9" s="1" t="s">
        <v>25</v>
      </c>
      <c r="M9">
        <f>COUNTIF(C2:C32,"krank")</f>
        <v>0</v>
      </c>
      <c r="N9" s="36"/>
      <c r="P9" s="7"/>
    </row>
    <row r="10" spans="1:16" x14ac:dyDescent="0.25">
      <c r="A10" s="29">
        <v>46274</v>
      </c>
      <c r="B10" t="str">
        <f t="shared" si="0"/>
        <v>Mi</v>
      </c>
      <c r="G10" s="27">
        <f t="shared" si="1"/>
        <v>0</v>
      </c>
      <c r="H10" s="27">
        <f ca="1">IF(P10&lt;&gt;"",P10,IF(OR(C10="Feiertag",A10&lt;Gesamt!$B$11,A10&gt;Gesamt!$B$13,),0,INDIRECT("M"&amp;WEEKDAY(A10,2)+19)))</f>
        <v>8</v>
      </c>
      <c r="I10" s="27">
        <f t="shared" si="2"/>
        <v>0</v>
      </c>
      <c r="J10" s="7"/>
      <c r="L10" s="25"/>
      <c r="N10" s="36"/>
      <c r="P10" s="7"/>
    </row>
    <row r="11" spans="1:16" x14ac:dyDescent="0.25">
      <c r="A11" s="29">
        <v>46275</v>
      </c>
      <c r="B11" t="str">
        <f t="shared" si="0"/>
        <v>Do</v>
      </c>
      <c r="G11" s="27">
        <f t="shared" si="1"/>
        <v>0</v>
      </c>
      <c r="H11" s="27">
        <f ca="1">IF(P11&lt;&gt;"",P11,IF(OR(C11="Feiertag",A11&lt;Gesamt!$B$11,A11&gt;Gesamt!$B$13,),0,INDIRECT("M"&amp;WEEKDAY(A11,2)+19)))</f>
        <v>8</v>
      </c>
      <c r="I11" s="27">
        <f t="shared" si="2"/>
        <v>0</v>
      </c>
      <c r="J11" s="7"/>
      <c r="L11" s="1" t="s">
        <v>58</v>
      </c>
      <c r="M11" s="28">
        <f>SUM(Gesamt!F2:F10)</f>
        <v>0</v>
      </c>
      <c r="N11" s="36"/>
      <c r="P11" s="7"/>
    </row>
    <row r="12" spans="1:16" x14ac:dyDescent="0.25">
      <c r="A12" s="29">
        <v>46276</v>
      </c>
      <c r="B12" t="str">
        <f t="shared" si="0"/>
        <v>Fr</v>
      </c>
      <c r="G12" s="27">
        <f t="shared" si="1"/>
        <v>0</v>
      </c>
      <c r="H12" s="27">
        <f ca="1">IF(P12&lt;&gt;"",P12,IF(OR(C12="Feiertag",A12&lt;Gesamt!$B$11,A12&gt;Gesamt!$B$13,),0,INDIRECT("M"&amp;WEEKDAY(A12,2)+19)))</f>
        <v>8</v>
      </c>
      <c r="I12" s="27">
        <f t="shared" si="2"/>
        <v>0</v>
      </c>
      <c r="J12" s="7"/>
      <c r="L12" s="25"/>
      <c r="N12" s="36"/>
      <c r="P12" s="7"/>
    </row>
    <row r="13" spans="1:16" x14ac:dyDescent="0.25">
      <c r="A13" s="29">
        <v>46277</v>
      </c>
      <c r="B13" t="str">
        <f t="shared" si="0"/>
        <v>Sa</v>
      </c>
      <c r="G13" s="27">
        <f t="shared" si="1"/>
        <v>0</v>
      </c>
      <c r="H13" s="27">
        <f ca="1">IF(P13&lt;&gt;"",P13,IF(OR(C13="Feiertag",A13&lt;Gesamt!$B$11,A13&gt;Gesamt!$B$13,),0,INDIRECT("M"&amp;WEEKDAY(A13,2)+19)))</f>
        <v>0</v>
      </c>
      <c r="I13" s="27">
        <f t="shared" si="2"/>
        <v>0</v>
      </c>
      <c r="J13" s="7"/>
      <c r="L13" s="1" t="s">
        <v>26</v>
      </c>
      <c r="M13">
        <f>COUNTIF(C2:C32, "Urlaub")+COUNTIF(C2:C32,"Urlaub halber Tag")/2</f>
        <v>0</v>
      </c>
      <c r="N13" s="36"/>
      <c r="P13" s="7"/>
    </row>
    <row r="14" spans="1:16" x14ac:dyDescent="0.25">
      <c r="A14" s="29">
        <v>46278</v>
      </c>
      <c r="B14" t="str">
        <f t="shared" si="0"/>
        <v>So</v>
      </c>
      <c r="G14" s="27">
        <f t="shared" si="1"/>
        <v>0</v>
      </c>
      <c r="H14" s="27">
        <f ca="1">IF(P14&lt;&gt;"",P14,IF(OR(C14="Feiertag",A14&lt;Gesamt!$B$11,A14&gt;Gesamt!$B$13,),0,INDIRECT("M"&amp;WEEKDAY(A14,2)+19)))</f>
        <v>0</v>
      </c>
      <c r="I14" s="27">
        <f t="shared" si="2"/>
        <v>0</v>
      </c>
      <c r="J14" s="7"/>
      <c r="L14" s="25"/>
      <c r="N14" s="36"/>
      <c r="P14" s="7"/>
    </row>
    <row r="15" spans="1:16" x14ac:dyDescent="0.25">
      <c r="A15" s="29">
        <v>46279</v>
      </c>
      <c r="B15" t="str">
        <f t="shared" si="0"/>
        <v>Mo</v>
      </c>
      <c r="G15" s="27">
        <f t="shared" si="1"/>
        <v>0</v>
      </c>
      <c r="H15" s="27">
        <f ca="1">IF(P15&lt;&gt;"",P15,IF(OR(C15="Feiertag",A15&lt;Gesamt!$B$11,A15&gt;Gesamt!$B$13,),0,INDIRECT("M"&amp;WEEKDAY(A15,2)+19)))</f>
        <v>8</v>
      </c>
      <c r="I15" s="27">
        <f t="shared" si="2"/>
        <v>0</v>
      </c>
      <c r="J15" s="7"/>
      <c r="L15" s="1" t="s">
        <v>59</v>
      </c>
      <c r="M15">
        <f>Gesamt!B5+Gesamt!B7-SUM(Gesamt!G2:G10)</f>
        <v>30</v>
      </c>
      <c r="N15" s="36"/>
      <c r="P15" s="7"/>
    </row>
    <row r="16" spans="1:16" x14ac:dyDescent="0.25">
      <c r="A16" s="29">
        <v>46280</v>
      </c>
      <c r="B16" t="str">
        <f t="shared" si="0"/>
        <v>Di</v>
      </c>
      <c r="G16" s="27">
        <f t="shared" si="1"/>
        <v>0</v>
      </c>
      <c r="H16" s="27">
        <f ca="1">IF(P16&lt;&gt;"",P16,IF(OR(C16="Feiertag",A16&lt;Gesamt!$B$11,A16&gt;Gesamt!$B$13,),0,INDIRECT("M"&amp;WEEKDAY(A16,2)+19)))</f>
        <v>8</v>
      </c>
      <c r="I16" s="27">
        <f t="shared" si="2"/>
        <v>0</v>
      </c>
      <c r="J16" s="7"/>
      <c r="N16" s="36"/>
      <c r="P16" s="7"/>
    </row>
    <row r="17" spans="1:16" x14ac:dyDescent="0.25">
      <c r="A17" s="29">
        <v>46281</v>
      </c>
      <c r="B17" t="str">
        <f t="shared" si="0"/>
        <v>Mi</v>
      </c>
      <c r="G17" s="27">
        <f t="shared" si="1"/>
        <v>0</v>
      </c>
      <c r="H17" s="27">
        <f ca="1">IF(P17&lt;&gt;"",P17,IF(OR(C17="Feiertag",A17&lt;Gesamt!$B$11,A17&gt;Gesamt!$B$13,),0,INDIRECT("M"&amp;WEEKDAY(A17,2)+19)))</f>
        <v>8</v>
      </c>
      <c r="I17" s="27">
        <f t="shared" si="2"/>
        <v>0</v>
      </c>
      <c r="J17" s="7"/>
      <c r="L17" s="1" t="s">
        <v>51</v>
      </c>
      <c r="M17" s="27">
        <f>SUM(G2:G32)</f>
        <v>0</v>
      </c>
      <c r="N17" s="36"/>
      <c r="P17" s="7"/>
    </row>
    <row r="18" spans="1:16" x14ac:dyDescent="0.25">
      <c r="A18" s="29">
        <v>46282</v>
      </c>
      <c r="B18" t="str">
        <f t="shared" si="0"/>
        <v>Do</v>
      </c>
      <c r="G18" s="27">
        <f t="shared" si="1"/>
        <v>0</v>
      </c>
      <c r="H18" s="27">
        <f ca="1">IF(P18&lt;&gt;"",P18,IF(OR(C18="Feiertag",A18&lt;Gesamt!$B$11,A18&gt;Gesamt!$B$13,),0,INDIRECT("M"&amp;WEEKDAY(A18,2)+19)))</f>
        <v>8</v>
      </c>
      <c r="I18" s="27">
        <f t="shared" si="2"/>
        <v>0</v>
      </c>
      <c r="J18" s="7"/>
      <c r="N18" s="36"/>
      <c r="P18" s="7"/>
    </row>
    <row r="19" spans="1:16" x14ac:dyDescent="0.25">
      <c r="A19" s="29">
        <v>46283</v>
      </c>
      <c r="B19" t="str">
        <f t="shared" si="0"/>
        <v>Fr</v>
      </c>
      <c r="G19" s="27">
        <f t="shared" si="1"/>
        <v>0</v>
      </c>
      <c r="H19" s="27">
        <f ca="1">IF(P19&lt;&gt;"",P19,IF(OR(C19="Feiertag",A19&lt;Gesamt!$B$11,A19&gt;Gesamt!$B$13,),0,INDIRECT("M"&amp;WEEKDAY(A19,2)+19)))</f>
        <v>8</v>
      </c>
      <c r="I19" s="27">
        <f t="shared" si="2"/>
        <v>0</v>
      </c>
      <c r="J19" s="7"/>
      <c r="L19" s="13" t="s">
        <v>6</v>
      </c>
      <c r="N19" s="36"/>
      <c r="P19" s="7"/>
    </row>
    <row r="20" spans="1:16" x14ac:dyDescent="0.25">
      <c r="A20" s="29">
        <v>46284</v>
      </c>
      <c r="B20" t="str">
        <f t="shared" si="0"/>
        <v>Sa</v>
      </c>
      <c r="G20" s="27">
        <f t="shared" si="1"/>
        <v>0</v>
      </c>
      <c r="H20" s="27">
        <f ca="1">IF(P20&lt;&gt;"",P20,IF(OR(C20="Feiertag",A20&lt;Gesamt!$B$11,A20&gt;Gesamt!$B$13,),0,INDIRECT("M"&amp;WEEKDAY(A20,2)+19)))</f>
        <v>0</v>
      </c>
      <c r="I20" s="27">
        <f t="shared" si="2"/>
        <v>0</v>
      </c>
      <c r="J20" s="7"/>
      <c r="L20" s="6" t="s">
        <v>44</v>
      </c>
      <c r="M20" s="7">
        <f>Gesamt!C30</f>
        <v>8</v>
      </c>
      <c r="N20" s="36"/>
      <c r="P20" s="7"/>
    </row>
    <row r="21" spans="1:16" x14ac:dyDescent="0.25">
      <c r="A21" s="29">
        <v>46285</v>
      </c>
      <c r="B21" t="str">
        <f t="shared" si="0"/>
        <v>So</v>
      </c>
      <c r="G21" s="27">
        <f t="shared" si="1"/>
        <v>0</v>
      </c>
      <c r="H21" s="27">
        <f ca="1">IF(P21&lt;&gt;"",P21,IF(OR(C21="Feiertag",A21&lt;Gesamt!$B$11,A21&gt;Gesamt!$B$13,),0,INDIRECT("M"&amp;WEEKDAY(A21,2)+19)))</f>
        <v>0</v>
      </c>
      <c r="I21" s="27">
        <f t="shared" si="2"/>
        <v>0</v>
      </c>
      <c r="J21" s="7"/>
      <c r="L21" s="6" t="s">
        <v>45</v>
      </c>
      <c r="M21" s="7">
        <f>Gesamt!C31</f>
        <v>8</v>
      </c>
      <c r="N21" s="36"/>
      <c r="P21" s="7"/>
    </row>
    <row r="22" spans="1:16" x14ac:dyDescent="0.25">
      <c r="A22" s="29">
        <v>46286</v>
      </c>
      <c r="B22" t="str">
        <f t="shared" si="0"/>
        <v>Mo</v>
      </c>
      <c r="G22" s="27">
        <f t="shared" si="1"/>
        <v>0</v>
      </c>
      <c r="H22" s="27">
        <f ca="1">IF(P22&lt;&gt;"",P22,IF(OR(C22="Feiertag",A22&lt;Gesamt!$B$11,A22&gt;Gesamt!$B$13,),0,INDIRECT("M"&amp;WEEKDAY(A22,2)+19)))</f>
        <v>8</v>
      </c>
      <c r="I22" s="27">
        <f t="shared" si="2"/>
        <v>0</v>
      </c>
      <c r="J22" s="7"/>
      <c r="L22" s="6" t="s">
        <v>46</v>
      </c>
      <c r="M22" s="7">
        <f>Gesamt!C32</f>
        <v>8</v>
      </c>
      <c r="N22" s="36"/>
      <c r="P22" s="7"/>
    </row>
    <row r="23" spans="1:16" x14ac:dyDescent="0.25">
      <c r="A23" s="29">
        <v>46287</v>
      </c>
      <c r="B23" t="str">
        <f t="shared" ref="B23:B31" si="3">TEXT(A23,"TTT")</f>
        <v>Di</v>
      </c>
      <c r="G23" s="27">
        <f t="shared" si="1"/>
        <v>0</v>
      </c>
      <c r="H23" s="27">
        <f ca="1">IF(P23&lt;&gt;"",P23,IF(OR(C23="Feiertag",A23&lt;Gesamt!$B$11,A23&gt;Gesamt!$B$13,),0,INDIRECT("M"&amp;WEEKDAY(A23,2)+19)))</f>
        <v>8</v>
      </c>
      <c r="I23" s="27">
        <f t="shared" si="2"/>
        <v>0</v>
      </c>
      <c r="J23" s="7"/>
      <c r="L23" s="6" t="s">
        <v>47</v>
      </c>
      <c r="M23" s="7">
        <f>Gesamt!C33</f>
        <v>8</v>
      </c>
      <c r="N23" s="36"/>
      <c r="P23" s="7"/>
    </row>
    <row r="24" spans="1:16" x14ac:dyDescent="0.25">
      <c r="A24" s="29">
        <v>46288</v>
      </c>
      <c r="B24" t="str">
        <f t="shared" si="3"/>
        <v>Mi</v>
      </c>
      <c r="G24" s="27">
        <f t="shared" si="1"/>
        <v>0</v>
      </c>
      <c r="H24" s="27">
        <f ca="1">IF(P24&lt;&gt;"",P24,IF(OR(C24="Feiertag",A24&lt;Gesamt!$B$11,A24&gt;Gesamt!$B$13,),0,INDIRECT("M"&amp;WEEKDAY(A24,2)+19)))</f>
        <v>8</v>
      </c>
      <c r="I24" s="27">
        <f t="shared" si="2"/>
        <v>0</v>
      </c>
      <c r="J24" s="7"/>
      <c r="L24" s="6" t="s">
        <v>48</v>
      </c>
      <c r="M24" s="7">
        <f>Gesamt!C34</f>
        <v>8</v>
      </c>
      <c r="N24" s="36"/>
      <c r="P24" s="7"/>
    </row>
    <row r="25" spans="1:16" x14ac:dyDescent="0.25">
      <c r="A25" s="29">
        <v>46289</v>
      </c>
      <c r="B25" t="str">
        <f t="shared" si="3"/>
        <v>Do</v>
      </c>
      <c r="G25" s="27">
        <f t="shared" si="1"/>
        <v>0</v>
      </c>
      <c r="H25" s="27">
        <f ca="1">IF(P25&lt;&gt;"",P25,IF(OR(C25="Feiertag",A25&lt;Gesamt!$B$11,A25&gt;Gesamt!$B$13,),0,INDIRECT("M"&amp;WEEKDAY(A25,2)+19)))</f>
        <v>8</v>
      </c>
      <c r="I25" s="27">
        <f t="shared" si="2"/>
        <v>0</v>
      </c>
      <c r="J25" s="7"/>
      <c r="L25" s="6" t="s">
        <v>49</v>
      </c>
      <c r="M25" s="7">
        <f>Gesamt!C35</f>
        <v>0</v>
      </c>
      <c r="N25" s="36"/>
      <c r="P25" s="7"/>
    </row>
    <row r="26" spans="1:16" x14ac:dyDescent="0.25">
      <c r="A26" s="29">
        <v>46290</v>
      </c>
      <c r="B26" t="str">
        <f t="shared" si="3"/>
        <v>Fr</v>
      </c>
      <c r="G26" s="27">
        <f t="shared" si="1"/>
        <v>0</v>
      </c>
      <c r="H26" s="27">
        <f ca="1">IF(P26&lt;&gt;"",P26,IF(OR(C26="Feiertag",A26&lt;Gesamt!$B$11,A26&gt;Gesamt!$B$13,),0,INDIRECT("M"&amp;WEEKDAY(A26,2)+19)))</f>
        <v>8</v>
      </c>
      <c r="I26" s="27">
        <f t="shared" si="2"/>
        <v>0</v>
      </c>
      <c r="J26" s="7"/>
      <c r="L26" s="6" t="s">
        <v>50</v>
      </c>
      <c r="M26" s="7">
        <f>Gesamt!C36</f>
        <v>0</v>
      </c>
      <c r="N26" s="36"/>
      <c r="P26" s="7"/>
    </row>
    <row r="27" spans="1:16" x14ac:dyDescent="0.25">
      <c r="A27" s="29">
        <v>46291</v>
      </c>
      <c r="B27" t="str">
        <f t="shared" si="3"/>
        <v>Sa</v>
      </c>
      <c r="G27" s="27">
        <f t="shared" si="1"/>
        <v>0</v>
      </c>
      <c r="H27" s="27">
        <f ca="1">IF(P27&lt;&gt;"",P27,IF(OR(C27="Feiertag",A27&lt;Gesamt!$B$11,A27&gt;Gesamt!$B$13,),0,INDIRECT("M"&amp;WEEKDAY(A27,2)+19)))</f>
        <v>0</v>
      </c>
      <c r="I27" s="27">
        <f t="shared" si="2"/>
        <v>0</v>
      </c>
      <c r="J27" s="7"/>
      <c r="L27" s="13" t="s">
        <v>55</v>
      </c>
      <c r="M27" s="27">
        <f>SUM(M20:M26)</f>
        <v>40</v>
      </c>
      <c r="N27" s="36"/>
      <c r="P27" s="7"/>
    </row>
    <row r="28" spans="1:16" x14ac:dyDescent="0.25">
      <c r="A28" s="29">
        <v>46292</v>
      </c>
      <c r="B28" t="str">
        <f t="shared" si="3"/>
        <v>So</v>
      </c>
      <c r="G28" s="27">
        <f t="shared" si="1"/>
        <v>0</v>
      </c>
      <c r="H28" s="27">
        <f ca="1">IF(P28&lt;&gt;"",P28,IF(OR(C28="Feiertag",A28&lt;Gesamt!$B$11,A28&gt;Gesamt!$B$13,),0,INDIRECT("M"&amp;WEEKDAY(A28,2)+19)))</f>
        <v>0</v>
      </c>
      <c r="I28" s="27">
        <f t="shared" si="2"/>
        <v>0</v>
      </c>
      <c r="J28" s="7"/>
      <c r="N28" s="36"/>
      <c r="P28" s="7"/>
    </row>
    <row r="29" spans="1:16" x14ac:dyDescent="0.25">
      <c r="A29" s="29">
        <v>46293</v>
      </c>
      <c r="B29" t="str">
        <f t="shared" si="3"/>
        <v>Mo</v>
      </c>
      <c r="G29" s="27">
        <f t="shared" si="1"/>
        <v>0</v>
      </c>
      <c r="H29" s="27">
        <f ca="1">IF(P29&lt;&gt;"",P29,IF(OR(C29="Feiertag",A29&lt;Gesamt!$B$11,A29&gt;Gesamt!$B$13,),0,INDIRECT("M"&amp;WEEKDAY(A29,2)+19)))</f>
        <v>8</v>
      </c>
      <c r="I29" s="27">
        <f t="shared" si="2"/>
        <v>0</v>
      </c>
      <c r="J29" s="7"/>
      <c r="N29" s="36"/>
      <c r="P29" s="7"/>
    </row>
    <row r="30" spans="1:16" x14ac:dyDescent="0.25">
      <c r="A30" s="29">
        <v>46294</v>
      </c>
      <c r="B30" t="str">
        <f t="shared" si="3"/>
        <v>Di</v>
      </c>
      <c r="G30" s="27">
        <f t="shared" si="1"/>
        <v>0</v>
      </c>
      <c r="H30" s="27">
        <f ca="1">IF(P30&lt;&gt;"",P30,IF(OR(C30="Feiertag",A30&lt;Gesamt!$B$11,A30&gt;Gesamt!$B$13,),0,INDIRECT("M"&amp;WEEKDAY(A30,2)+19)))</f>
        <v>8</v>
      </c>
      <c r="I30" s="27">
        <f t="shared" si="2"/>
        <v>0</v>
      </c>
      <c r="J30" s="7"/>
      <c r="N30" s="36"/>
      <c r="P30" s="7"/>
    </row>
    <row r="31" spans="1:16" x14ac:dyDescent="0.25">
      <c r="A31" s="29">
        <v>46295</v>
      </c>
      <c r="B31" t="str">
        <f t="shared" si="3"/>
        <v>Mi</v>
      </c>
      <c r="G31" s="27">
        <f t="shared" si="1"/>
        <v>0</v>
      </c>
      <c r="H31" s="27">
        <f ca="1">IF(P31&lt;&gt;"",P31,IF(OR(C31="Feiertag",A31&lt;Gesamt!$B$11,A31&gt;Gesamt!$B$13,),0,INDIRECT("M"&amp;WEEKDAY(A31,2)+19)))</f>
        <v>8</v>
      </c>
      <c r="I31" s="27">
        <f t="shared" si="2"/>
        <v>0</v>
      </c>
      <c r="J31" s="7"/>
      <c r="N31" s="36"/>
      <c r="P31" s="7"/>
    </row>
    <row r="32" spans="1:16" x14ac:dyDescent="0.25">
      <c r="A32" s="23"/>
      <c r="H32" s="7"/>
      <c r="I32" s="7"/>
      <c r="J32" s="7"/>
    </row>
  </sheetData>
  <sheetProtection algorithmName="SHA-512" hashValue="gjACY1xVKsUTr2ZVCHvtjh9axqvEF4L/vzedq/v3kNdfRh5f4hrdXdVVUm/eoN9WvGyfvf+QLKomEMDktLEfQQ==" saltValue="fKNOA+Koxwc64EDWulCJFA==" spinCount="100000" sheet="1" objects="1" scenarios="1" formatCells="0" formatColumns="0" formatRows="0" selectLockedCells="1"/>
  <mergeCells count="1">
    <mergeCell ref="L3:M3"/>
  </mergeCells>
  <phoneticPr fontId="0" type="noConversion"/>
  <conditionalFormatting sqref="A2:J31">
    <cfRule type="expression" dxfId="7" priority="1">
      <formula>$C2="Feiertag"</formula>
    </cfRule>
    <cfRule type="expression" dxfId="6" priority="2">
      <formula>WEEKDAY($A2,2)&gt;=6</formula>
    </cfRule>
  </conditionalFormatting>
  <pageMargins left="0.7" right="0.7" top="0.78740157499999996" bottom="0.78740157499999996" header="0.3" footer="0.3"/>
  <pageSetup paperSize="9" scale="94" orientation="landscape" horizontalDpi="300"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9256AB4-F86D-4EE4-B169-59F737B9B884}">
          <x14:formula1>
            <xm:f>Anleitung!$U$1:$U$6</xm:f>
          </x14:formula1>
          <xm:sqref>C2:C31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tabColor theme="4"/>
    <pageSetUpPr fitToPage="1"/>
  </sheetPr>
  <dimension ref="A1:P32"/>
  <sheetViews>
    <sheetView zoomScaleNormal="100" workbookViewId="0">
      <selection activeCell="K41" sqref="K41"/>
    </sheetView>
  </sheetViews>
  <sheetFormatPr baseColWidth="10" defaultRowHeight="15" x14ac:dyDescent="0.25"/>
  <cols>
    <col min="1" max="1" width="7.140625" style="2" bestFit="1" customWidth="1"/>
    <col min="2" max="2" width="4" style="2" bestFit="1" customWidth="1"/>
    <col min="3" max="3" width="21.28515625" style="2" bestFit="1" customWidth="1"/>
    <col min="4" max="4" width="9.42578125" style="24" bestFit="1" customWidth="1"/>
    <col min="5" max="5" width="7" style="24" bestFit="1" customWidth="1"/>
    <col min="6" max="6" width="6.28515625" style="24"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2" customFormat="1" x14ac:dyDescent="0.25">
      <c r="A1" s="19" t="s">
        <v>0</v>
      </c>
      <c r="B1" s="19" t="s">
        <v>1</v>
      </c>
      <c r="C1" s="19" t="s">
        <v>37</v>
      </c>
      <c r="D1" s="20" t="s">
        <v>2</v>
      </c>
      <c r="E1" s="20" t="s">
        <v>3</v>
      </c>
      <c r="F1" s="20" t="s">
        <v>4</v>
      </c>
      <c r="G1" s="21" t="s">
        <v>5</v>
      </c>
      <c r="H1" s="20" t="s">
        <v>61</v>
      </c>
      <c r="I1" s="20" t="s">
        <v>7</v>
      </c>
      <c r="J1" s="20" t="s">
        <v>36</v>
      </c>
      <c r="L1" s="38" t="str">
        <f>TEXT(A2,"MMMM")&amp;" "&amp;YEAR(A2)</f>
        <v>Oktober 2026</v>
      </c>
      <c r="N1" s="35"/>
      <c r="P1" s="34" t="s">
        <v>57</v>
      </c>
    </row>
    <row r="2" spans="1:16" x14ac:dyDescent="0.25">
      <c r="A2" s="29">
        <v>46296</v>
      </c>
      <c r="B2" t="str">
        <f>TEXT(A2,"TTT")</f>
        <v>Do</v>
      </c>
      <c r="G2" s="27">
        <f>IF(OR(C2="krank",C2="Urlaub",C2="Sonderurlaub"), H2,IF(D2&lt;=E2,(E2-D2-F2)*24,(1-D2+E2-F2)*24)+IF(C2= "Urlaub halber Tag",H2/2,0)+IF(AND(C2="Urlaub halber Tag", J2="halber Arbeitstag"),H2/2,0))</f>
        <v>0</v>
      </c>
      <c r="H2" s="27">
        <f ca="1">IF(P2&lt;&gt;"",P2,IF(OR(C2="Feiertag",A2&lt;Gesamt!$B$11,A2&gt;Gesamt!$B$13,),0,INDIRECT("M"&amp;WEEKDAY(A2,2)+19)))</f>
        <v>8</v>
      </c>
      <c r="I2" s="27">
        <f>IF(OR(C2="Überstundenabbau",C2="Urlaub halber Tag",E2&lt;&gt;""),G2-H2,0)</f>
        <v>0</v>
      </c>
      <c r="J2" s="7"/>
      <c r="L2" s="25"/>
      <c r="N2" s="36"/>
      <c r="P2" s="7"/>
    </row>
    <row r="3" spans="1:16" x14ac:dyDescent="0.25">
      <c r="A3" s="29">
        <v>46297</v>
      </c>
      <c r="B3" t="str">
        <f t="shared" ref="B3:B32" si="0">TEXT(A3,"TTT")</f>
        <v>Fr</v>
      </c>
      <c r="G3" s="27">
        <f t="shared" ref="G3:G32" si="1">IF(OR(C3="krank",C3="Urlaub",C3="Sonderurlaub"), H3,IF(D3&lt;=E3,(E3-D3-F3)*24,(1-D3+E3-F3)*24)+IF(C3= "Urlaub halber Tag",H3/2,0)+IF(AND(C3="Urlaub halber Tag", J3="halber Arbeitstag"),H3/2,0))</f>
        <v>0</v>
      </c>
      <c r="H3" s="27">
        <f ca="1">IF(P3&lt;&gt;"",P3,IF(OR(C3="Feiertag",A3&lt;Gesamt!$B$11,A3&gt;Gesamt!$B$13,),0,INDIRECT("M"&amp;WEEKDAY(A3,2)+19)))</f>
        <v>8</v>
      </c>
      <c r="I3" s="27">
        <f t="shared" ref="I3:I32" si="2">IF(OR(C3="Überstundenabbau",C3="Urlaub halber Tag",E3&lt;&gt;""),G3-H3,0)</f>
        <v>0</v>
      </c>
      <c r="J3" s="7"/>
      <c r="L3" s="40" t="str">
        <f>Gesamt!A3</f>
        <v>Max Mustermann</v>
      </c>
      <c r="M3" s="40"/>
      <c r="N3" s="36"/>
      <c r="P3" s="7"/>
    </row>
    <row r="4" spans="1:16" x14ac:dyDescent="0.25">
      <c r="A4" s="29">
        <v>46298</v>
      </c>
      <c r="B4" t="str">
        <f t="shared" si="0"/>
        <v>Sa</v>
      </c>
      <c r="G4" s="27">
        <f t="shared" si="1"/>
        <v>0</v>
      </c>
      <c r="H4" s="27">
        <f ca="1">IF(P4&lt;&gt;"",P4,IF(OR(C4="Feiertag",A4&lt;Gesamt!$B$11,A4&gt;Gesamt!$B$13,),0,INDIRECT("M"&amp;WEEKDAY(A4,2)+19)))</f>
        <v>0</v>
      </c>
      <c r="I4" s="27">
        <f t="shared" si="2"/>
        <v>0</v>
      </c>
      <c r="J4" s="7"/>
      <c r="N4" s="36"/>
      <c r="P4" s="7"/>
    </row>
    <row r="5" spans="1:16" x14ac:dyDescent="0.25">
      <c r="A5" s="29">
        <v>46299</v>
      </c>
      <c r="B5" t="str">
        <f t="shared" si="0"/>
        <v>So</v>
      </c>
      <c r="G5" s="27">
        <f t="shared" si="1"/>
        <v>0</v>
      </c>
      <c r="H5" s="27">
        <f ca="1">IF(P5&lt;&gt;"",P5,IF(OR(C5="Feiertag",A5&lt;Gesamt!$B$11,A5&gt;Gesamt!$B$13,),0,INDIRECT("M"&amp;WEEKDAY(A5,2)+19)))</f>
        <v>0</v>
      </c>
      <c r="I5" s="27">
        <f t="shared" si="2"/>
        <v>0</v>
      </c>
      <c r="J5" s="7"/>
      <c r="K5" s="23"/>
      <c r="L5" s="1" t="s">
        <v>8</v>
      </c>
      <c r="M5" s="27">
        <f>SUM(I2:I32)</f>
        <v>0</v>
      </c>
      <c r="N5" s="36"/>
      <c r="P5" s="7"/>
    </row>
    <row r="6" spans="1:16" x14ac:dyDescent="0.25">
      <c r="A6" s="29">
        <v>46300</v>
      </c>
      <c r="B6" t="str">
        <f t="shared" si="0"/>
        <v>Mo</v>
      </c>
      <c r="G6" s="27">
        <f t="shared" si="1"/>
        <v>0</v>
      </c>
      <c r="H6" s="27">
        <f ca="1">IF(P6&lt;&gt;"",P6,IF(OR(C6="Feiertag",A6&lt;Gesamt!$B$11,A6&gt;Gesamt!$B$13,),0,INDIRECT("M"&amp;WEEKDAY(A6,2)+19)))</f>
        <v>8</v>
      </c>
      <c r="I6" s="27">
        <f t="shared" si="2"/>
        <v>0</v>
      </c>
      <c r="J6" s="7"/>
      <c r="L6" s="25"/>
      <c r="N6" s="36"/>
      <c r="P6" s="7"/>
    </row>
    <row r="7" spans="1:16" x14ac:dyDescent="0.25">
      <c r="A7" s="29">
        <v>46301</v>
      </c>
      <c r="B7" t="str">
        <f t="shared" si="0"/>
        <v>Di</v>
      </c>
      <c r="G7" s="27">
        <f t="shared" si="1"/>
        <v>0</v>
      </c>
      <c r="H7" s="27">
        <f ca="1">IF(P7&lt;&gt;"",P7,IF(OR(C7="Feiertag",A7&lt;Gesamt!$B$11,A7&gt;Gesamt!$B$13,),0,INDIRECT("M"&amp;WEEKDAY(A7,2)+19)))</f>
        <v>8</v>
      </c>
      <c r="I7" s="27">
        <f t="shared" si="2"/>
        <v>0</v>
      </c>
      <c r="J7" s="7"/>
      <c r="L7" s="1" t="s">
        <v>60</v>
      </c>
      <c r="M7" s="27">
        <f>Gesamt!B9+SUM(Gesamt!E2:E11)-SUM(Gesamt!J2:J11)</f>
        <v>0</v>
      </c>
      <c r="N7" s="36"/>
      <c r="P7" s="7"/>
    </row>
    <row r="8" spans="1:16" x14ac:dyDescent="0.25">
      <c r="A8" s="29">
        <v>46302</v>
      </c>
      <c r="B8" t="str">
        <f t="shared" si="0"/>
        <v>Mi</v>
      </c>
      <c r="G8" s="27">
        <f t="shared" si="1"/>
        <v>0</v>
      </c>
      <c r="H8" s="27">
        <f ca="1">IF(P8&lt;&gt;"",P8,IF(OR(C8="Feiertag",A8&lt;Gesamt!$B$11,A8&gt;Gesamt!$B$13,),0,INDIRECT("M"&amp;WEEKDAY(A8,2)+19)))</f>
        <v>8</v>
      </c>
      <c r="I8" s="27">
        <f t="shared" si="2"/>
        <v>0</v>
      </c>
      <c r="J8" s="7"/>
      <c r="L8" s="25"/>
      <c r="N8" s="36"/>
      <c r="P8" s="7"/>
    </row>
    <row r="9" spans="1:16" x14ac:dyDescent="0.25">
      <c r="A9" s="29">
        <v>46303</v>
      </c>
      <c r="B9" t="str">
        <f t="shared" si="0"/>
        <v>Do</v>
      </c>
      <c r="G9" s="27">
        <f t="shared" si="1"/>
        <v>0</v>
      </c>
      <c r="H9" s="27">
        <f ca="1">IF(P9&lt;&gt;"",P9,IF(OR(C9="Feiertag",A9&lt;Gesamt!$B$11,A9&gt;Gesamt!$B$13,),0,INDIRECT("M"&amp;WEEKDAY(A9,2)+19)))</f>
        <v>8</v>
      </c>
      <c r="I9" s="27">
        <f t="shared" si="2"/>
        <v>0</v>
      </c>
      <c r="J9" s="7"/>
      <c r="L9" s="1" t="s">
        <v>25</v>
      </c>
      <c r="M9">
        <f>COUNTIF(C2:C32,"krank")</f>
        <v>0</v>
      </c>
      <c r="N9" s="36"/>
      <c r="P9" s="7"/>
    </row>
    <row r="10" spans="1:16" x14ac:dyDescent="0.25">
      <c r="A10" s="29">
        <v>46304</v>
      </c>
      <c r="B10" t="str">
        <f t="shared" si="0"/>
        <v>Fr</v>
      </c>
      <c r="G10" s="27">
        <f t="shared" si="1"/>
        <v>0</v>
      </c>
      <c r="H10" s="27">
        <f ca="1">IF(P10&lt;&gt;"",P10,IF(OR(C10="Feiertag",A10&lt;Gesamt!$B$11,A10&gt;Gesamt!$B$13,),0,INDIRECT("M"&amp;WEEKDAY(A10,2)+19)))</f>
        <v>8</v>
      </c>
      <c r="I10" s="27">
        <f t="shared" si="2"/>
        <v>0</v>
      </c>
      <c r="J10" s="7"/>
      <c r="L10" s="25"/>
      <c r="N10" s="36"/>
      <c r="P10" s="7"/>
    </row>
    <row r="11" spans="1:16" x14ac:dyDescent="0.25">
      <c r="A11" s="29">
        <v>46305</v>
      </c>
      <c r="B11" t="str">
        <f t="shared" si="0"/>
        <v>Sa</v>
      </c>
      <c r="G11" s="27">
        <f t="shared" si="1"/>
        <v>0</v>
      </c>
      <c r="H11" s="27">
        <f ca="1">IF(P11&lt;&gt;"",P11,IF(OR(C11="Feiertag",A11&lt;Gesamt!$B$11,A11&gt;Gesamt!$B$13,),0,INDIRECT("M"&amp;WEEKDAY(A11,2)+19)))</f>
        <v>0</v>
      </c>
      <c r="I11" s="27">
        <f t="shared" si="2"/>
        <v>0</v>
      </c>
      <c r="J11" s="7"/>
      <c r="L11" s="1" t="s">
        <v>58</v>
      </c>
      <c r="M11" s="28">
        <f>SUM(Gesamt!F2:F11)</f>
        <v>0</v>
      </c>
      <c r="N11" s="36"/>
      <c r="P11" s="7"/>
    </row>
    <row r="12" spans="1:16" x14ac:dyDescent="0.25">
      <c r="A12" s="29">
        <v>46306</v>
      </c>
      <c r="B12" t="str">
        <f t="shared" si="0"/>
        <v>So</v>
      </c>
      <c r="G12" s="27">
        <f t="shared" si="1"/>
        <v>0</v>
      </c>
      <c r="H12" s="27">
        <f ca="1">IF(P12&lt;&gt;"",P12,IF(OR(C12="Feiertag",A12&lt;Gesamt!$B$11,A12&gt;Gesamt!$B$13,),0,INDIRECT("M"&amp;WEEKDAY(A12,2)+19)))</f>
        <v>0</v>
      </c>
      <c r="I12" s="27">
        <f t="shared" si="2"/>
        <v>0</v>
      </c>
      <c r="J12" s="7"/>
      <c r="L12" s="25"/>
      <c r="N12" s="36"/>
      <c r="P12" s="7"/>
    </row>
    <row r="13" spans="1:16" x14ac:dyDescent="0.25">
      <c r="A13" s="29">
        <v>46307</v>
      </c>
      <c r="B13" t="str">
        <f t="shared" si="0"/>
        <v>Mo</v>
      </c>
      <c r="G13" s="27">
        <f t="shared" si="1"/>
        <v>0</v>
      </c>
      <c r="H13" s="27">
        <f ca="1">IF(P13&lt;&gt;"",P13,IF(OR(C13="Feiertag",A13&lt;Gesamt!$B$11,A13&gt;Gesamt!$B$13,),0,INDIRECT("M"&amp;WEEKDAY(A13,2)+19)))</f>
        <v>8</v>
      </c>
      <c r="I13" s="27">
        <f t="shared" si="2"/>
        <v>0</v>
      </c>
      <c r="J13" s="7"/>
      <c r="L13" s="1" t="s">
        <v>26</v>
      </c>
      <c r="M13">
        <f>COUNTIF(C2:C32, "Urlaub")+COUNTIF(C2:C32,"Urlaub halber Tag")/2</f>
        <v>0</v>
      </c>
      <c r="N13" s="36"/>
      <c r="P13" s="7"/>
    </row>
    <row r="14" spans="1:16" x14ac:dyDescent="0.25">
      <c r="A14" s="29">
        <v>46308</v>
      </c>
      <c r="B14" t="str">
        <f t="shared" si="0"/>
        <v>Di</v>
      </c>
      <c r="G14" s="27">
        <f t="shared" si="1"/>
        <v>0</v>
      </c>
      <c r="H14" s="27">
        <f ca="1">IF(P14&lt;&gt;"",P14,IF(OR(C14="Feiertag",A14&lt;Gesamt!$B$11,A14&gt;Gesamt!$B$13,),0,INDIRECT("M"&amp;WEEKDAY(A14,2)+19)))</f>
        <v>8</v>
      </c>
      <c r="I14" s="27">
        <f t="shared" si="2"/>
        <v>0</v>
      </c>
      <c r="J14" s="7"/>
      <c r="L14" s="25"/>
      <c r="N14" s="36"/>
      <c r="P14" s="7"/>
    </row>
    <row r="15" spans="1:16" x14ac:dyDescent="0.25">
      <c r="A15" s="29">
        <v>46309</v>
      </c>
      <c r="B15" t="str">
        <f t="shared" si="0"/>
        <v>Mi</v>
      </c>
      <c r="G15" s="27">
        <f t="shared" si="1"/>
        <v>0</v>
      </c>
      <c r="H15" s="27">
        <f ca="1">IF(P15&lt;&gt;"",P15,IF(OR(C15="Feiertag",A15&lt;Gesamt!$B$11,A15&gt;Gesamt!$B$13,),0,INDIRECT("M"&amp;WEEKDAY(A15,2)+19)))</f>
        <v>8</v>
      </c>
      <c r="I15" s="27">
        <f t="shared" si="2"/>
        <v>0</v>
      </c>
      <c r="J15" s="7"/>
      <c r="L15" s="1" t="s">
        <v>59</v>
      </c>
      <c r="M15">
        <f>Gesamt!B5+Gesamt!B7-SUM(Gesamt!G2:G11)</f>
        <v>30</v>
      </c>
      <c r="N15" s="36"/>
      <c r="P15" s="7"/>
    </row>
    <row r="16" spans="1:16" x14ac:dyDescent="0.25">
      <c r="A16" s="29">
        <v>46310</v>
      </c>
      <c r="B16" t="str">
        <f t="shared" si="0"/>
        <v>Do</v>
      </c>
      <c r="G16" s="27">
        <f t="shared" si="1"/>
        <v>0</v>
      </c>
      <c r="H16" s="27">
        <f ca="1">IF(P16&lt;&gt;"",P16,IF(OR(C16="Feiertag",A16&lt;Gesamt!$B$11,A16&gt;Gesamt!$B$13,),0,INDIRECT("M"&amp;WEEKDAY(A16,2)+19)))</f>
        <v>8</v>
      </c>
      <c r="I16" s="27">
        <f t="shared" si="2"/>
        <v>0</v>
      </c>
      <c r="J16" s="7"/>
      <c r="N16" s="36"/>
      <c r="P16" s="7"/>
    </row>
    <row r="17" spans="1:16" x14ac:dyDescent="0.25">
      <c r="A17" s="29">
        <v>46311</v>
      </c>
      <c r="B17" t="str">
        <f t="shared" si="0"/>
        <v>Fr</v>
      </c>
      <c r="G17" s="27">
        <f t="shared" si="1"/>
        <v>0</v>
      </c>
      <c r="H17" s="27">
        <f ca="1">IF(P17&lt;&gt;"",P17,IF(OR(C17="Feiertag",A17&lt;Gesamt!$B$11,A17&gt;Gesamt!$B$13,),0,INDIRECT("M"&amp;WEEKDAY(A17,2)+19)))</f>
        <v>8</v>
      </c>
      <c r="I17" s="27">
        <f t="shared" si="2"/>
        <v>0</v>
      </c>
      <c r="J17" s="7"/>
      <c r="L17" s="1" t="s">
        <v>51</v>
      </c>
      <c r="M17" s="27">
        <f>SUM(G2:G32)</f>
        <v>0</v>
      </c>
      <c r="N17" s="36"/>
      <c r="P17" s="7"/>
    </row>
    <row r="18" spans="1:16" x14ac:dyDescent="0.25">
      <c r="A18" s="29">
        <v>46312</v>
      </c>
      <c r="B18" t="str">
        <f t="shared" si="0"/>
        <v>Sa</v>
      </c>
      <c r="G18" s="27">
        <f t="shared" si="1"/>
        <v>0</v>
      </c>
      <c r="H18" s="27">
        <f ca="1">IF(P18&lt;&gt;"",P18,IF(OR(C18="Feiertag",A18&lt;Gesamt!$B$11,A18&gt;Gesamt!$B$13,),0,INDIRECT("M"&amp;WEEKDAY(A18,2)+19)))</f>
        <v>0</v>
      </c>
      <c r="I18" s="27">
        <f t="shared" si="2"/>
        <v>0</v>
      </c>
      <c r="J18" s="7"/>
      <c r="N18" s="36"/>
      <c r="P18" s="7"/>
    </row>
    <row r="19" spans="1:16" x14ac:dyDescent="0.25">
      <c r="A19" s="29">
        <v>46313</v>
      </c>
      <c r="B19" t="str">
        <f t="shared" si="0"/>
        <v>So</v>
      </c>
      <c r="G19" s="27">
        <f t="shared" si="1"/>
        <v>0</v>
      </c>
      <c r="H19" s="27">
        <f ca="1">IF(P19&lt;&gt;"",P19,IF(OR(C19="Feiertag",A19&lt;Gesamt!$B$11,A19&gt;Gesamt!$B$13,),0,INDIRECT("M"&amp;WEEKDAY(A19,2)+19)))</f>
        <v>0</v>
      </c>
      <c r="I19" s="27">
        <f t="shared" si="2"/>
        <v>0</v>
      </c>
      <c r="J19" s="7"/>
      <c r="L19" s="13" t="s">
        <v>6</v>
      </c>
      <c r="N19" s="36"/>
      <c r="P19" s="7"/>
    </row>
    <row r="20" spans="1:16" x14ac:dyDescent="0.25">
      <c r="A20" s="29">
        <v>46314</v>
      </c>
      <c r="B20" t="str">
        <f t="shared" si="0"/>
        <v>Mo</v>
      </c>
      <c r="G20" s="27">
        <f t="shared" si="1"/>
        <v>0</v>
      </c>
      <c r="H20" s="27">
        <f ca="1">IF(P20&lt;&gt;"",P20,IF(OR(C20="Feiertag",A20&lt;Gesamt!$B$11,A20&gt;Gesamt!$B$13,),0,INDIRECT("M"&amp;WEEKDAY(A20,2)+19)))</f>
        <v>8</v>
      </c>
      <c r="I20" s="27">
        <f t="shared" si="2"/>
        <v>0</v>
      </c>
      <c r="J20" s="7"/>
      <c r="L20" s="6" t="s">
        <v>44</v>
      </c>
      <c r="M20" s="7">
        <f>Gesamt!C30</f>
        <v>8</v>
      </c>
      <c r="N20" s="36"/>
      <c r="P20" s="7"/>
    </row>
    <row r="21" spans="1:16" x14ac:dyDescent="0.25">
      <c r="A21" s="29">
        <v>46315</v>
      </c>
      <c r="B21" t="str">
        <f t="shared" si="0"/>
        <v>Di</v>
      </c>
      <c r="G21" s="27">
        <f t="shared" si="1"/>
        <v>0</v>
      </c>
      <c r="H21" s="27">
        <f ca="1">IF(P21&lt;&gt;"",P21,IF(OR(C21="Feiertag",A21&lt;Gesamt!$B$11,A21&gt;Gesamt!$B$13,),0,INDIRECT("M"&amp;WEEKDAY(A21,2)+19)))</f>
        <v>8</v>
      </c>
      <c r="I21" s="27">
        <f t="shared" si="2"/>
        <v>0</v>
      </c>
      <c r="J21" s="7"/>
      <c r="L21" s="6" t="s">
        <v>45</v>
      </c>
      <c r="M21" s="7">
        <f>Gesamt!C31</f>
        <v>8</v>
      </c>
      <c r="N21" s="36"/>
      <c r="P21" s="7"/>
    </row>
    <row r="22" spans="1:16" x14ac:dyDescent="0.25">
      <c r="A22" s="29">
        <v>46316</v>
      </c>
      <c r="B22" t="str">
        <f t="shared" si="0"/>
        <v>Mi</v>
      </c>
      <c r="G22" s="27">
        <f t="shared" si="1"/>
        <v>0</v>
      </c>
      <c r="H22" s="27">
        <f ca="1">IF(P22&lt;&gt;"",P22,IF(OR(C22="Feiertag",A22&lt;Gesamt!$B$11,A22&gt;Gesamt!$B$13,),0,INDIRECT("M"&amp;WEEKDAY(A22,2)+19)))</f>
        <v>8</v>
      </c>
      <c r="I22" s="27">
        <f t="shared" si="2"/>
        <v>0</v>
      </c>
      <c r="J22" s="7"/>
      <c r="L22" s="6" t="s">
        <v>46</v>
      </c>
      <c r="M22" s="7">
        <f>Gesamt!C32</f>
        <v>8</v>
      </c>
      <c r="N22" s="36"/>
      <c r="P22" s="7"/>
    </row>
    <row r="23" spans="1:16" x14ac:dyDescent="0.25">
      <c r="A23" s="29">
        <v>46317</v>
      </c>
      <c r="B23" t="str">
        <f t="shared" si="0"/>
        <v>Do</v>
      </c>
      <c r="G23" s="27">
        <f t="shared" si="1"/>
        <v>0</v>
      </c>
      <c r="H23" s="27">
        <f ca="1">IF(P23&lt;&gt;"",P23,IF(OR(C23="Feiertag",A23&lt;Gesamt!$B$11,A23&gt;Gesamt!$B$13,),0,INDIRECT("M"&amp;WEEKDAY(A23,2)+19)))</f>
        <v>8</v>
      </c>
      <c r="I23" s="27">
        <f t="shared" si="2"/>
        <v>0</v>
      </c>
      <c r="J23" s="7"/>
      <c r="L23" s="6" t="s">
        <v>47</v>
      </c>
      <c r="M23" s="7">
        <f>Gesamt!C33</f>
        <v>8</v>
      </c>
      <c r="N23" s="36"/>
      <c r="P23" s="7"/>
    </row>
    <row r="24" spans="1:16" x14ac:dyDescent="0.25">
      <c r="A24" s="29">
        <v>46318</v>
      </c>
      <c r="B24" t="str">
        <f t="shared" si="0"/>
        <v>Fr</v>
      </c>
      <c r="G24" s="27">
        <f t="shared" si="1"/>
        <v>0</v>
      </c>
      <c r="H24" s="27">
        <f ca="1">IF(P24&lt;&gt;"",P24,IF(OR(C24="Feiertag",A24&lt;Gesamt!$B$11,A24&gt;Gesamt!$B$13,),0,INDIRECT("M"&amp;WEEKDAY(A24,2)+19)))</f>
        <v>8</v>
      </c>
      <c r="I24" s="27">
        <f t="shared" si="2"/>
        <v>0</v>
      </c>
      <c r="J24" s="7"/>
      <c r="L24" s="6" t="s">
        <v>48</v>
      </c>
      <c r="M24" s="7">
        <f>Gesamt!C34</f>
        <v>8</v>
      </c>
      <c r="N24" s="36"/>
      <c r="P24" s="7"/>
    </row>
    <row r="25" spans="1:16" x14ac:dyDescent="0.25">
      <c r="A25" s="29">
        <v>46319</v>
      </c>
      <c r="B25" t="str">
        <f t="shared" si="0"/>
        <v>Sa</v>
      </c>
      <c r="G25" s="27">
        <f t="shared" si="1"/>
        <v>0</v>
      </c>
      <c r="H25" s="27">
        <f ca="1">IF(P25&lt;&gt;"",P25,IF(OR(C25="Feiertag",A25&lt;Gesamt!$B$11,A25&gt;Gesamt!$B$13,),0,INDIRECT("M"&amp;WEEKDAY(A25,2)+19)))</f>
        <v>0</v>
      </c>
      <c r="I25" s="27">
        <f t="shared" si="2"/>
        <v>0</v>
      </c>
      <c r="J25" s="7"/>
      <c r="L25" s="6" t="s">
        <v>49</v>
      </c>
      <c r="M25" s="7">
        <f>Gesamt!C35</f>
        <v>0</v>
      </c>
      <c r="N25" s="36"/>
      <c r="P25" s="7"/>
    </row>
    <row r="26" spans="1:16" x14ac:dyDescent="0.25">
      <c r="A26" s="29">
        <v>46320</v>
      </c>
      <c r="B26" t="str">
        <f t="shared" si="0"/>
        <v>So</v>
      </c>
      <c r="G26" s="27">
        <f t="shared" si="1"/>
        <v>0</v>
      </c>
      <c r="H26" s="27">
        <f ca="1">IF(P26&lt;&gt;"",P26,IF(OR(C26="Feiertag",A26&lt;Gesamt!$B$11,A26&gt;Gesamt!$B$13,),0,INDIRECT("M"&amp;WEEKDAY(A26,2)+19)))</f>
        <v>0</v>
      </c>
      <c r="I26" s="27">
        <f t="shared" si="2"/>
        <v>0</v>
      </c>
      <c r="J26" s="7"/>
      <c r="L26" s="6" t="s">
        <v>50</v>
      </c>
      <c r="M26" s="7">
        <f>Gesamt!C36</f>
        <v>0</v>
      </c>
      <c r="N26" s="36"/>
      <c r="P26" s="7"/>
    </row>
    <row r="27" spans="1:16" x14ac:dyDescent="0.25">
      <c r="A27" s="29">
        <v>46321</v>
      </c>
      <c r="B27" t="str">
        <f t="shared" si="0"/>
        <v>Mo</v>
      </c>
      <c r="G27" s="27">
        <f t="shared" si="1"/>
        <v>0</v>
      </c>
      <c r="H27" s="27">
        <f ca="1">IF(P27&lt;&gt;"",P27,IF(OR(C27="Feiertag",A27&lt;Gesamt!$B$11,A27&gt;Gesamt!$B$13,),0,INDIRECT("M"&amp;WEEKDAY(A27,2)+19)))</f>
        <v>8</v>
      </c>
      <c r="I27" s="27">
        <f t="shared" si="2"/>
        <v>0</v>
      </c>
      <c r="J27" s="7"/>
      <c r="L27" s="13" t="s">
        <v>55</v>
      </c>
      <c r="M27" s="27">
        <f>SUM(M20:M26)</f>
        <v>40</v>
      </c>
      <c r="N27" s="36"/>
      <c r="P27" s="7"/>
    </row>
    <row r="28" spans="1:16" x14ac:dyDescent="0.25">
      <c r="A28" s="29">
        <v>46322</v>
      </c>
      <c r="B28" t="str">
        <f t="shared" si="0"/>
        <v>Di</v>
      </c>
      <c r="G28" s="27">
        <f t="shared" si="1"/>
        <v>0</v>
      </c>
      <c r="H28" s="27">
        <f ca="1">IF(P28&lt;&gt;"",P28,IF(OR(C28="Feiertag",A28&lt;Gesamt!$B$11,A28&gt;Gesamt!$B$13,),0,INDIRECT("M"&amp;WEEKDAY(A28,2)+19)))</f>
        <v>8</v>
      </c>
      <c r="I28" s="27">
        <f t="shared" si="2"/>
        <v>0</v>
      </c>
      <c r="J28" s="7"/>
      <c r="N28" s="36"/>
      <c r="P28" s="7"/>
    </row>
    <row r="29" spans="1:16" x14ac:dyDescent="0.25">
      <c r="A29" s="29">
        <v>46323</v>
      </c>
      <c r="B29" t="str">
        <f t="shared" si="0"/>
        <v>Mi</v>
      </c>
      <c r="G29" s="27">
        <f t="shared" si="1"/>
        <v>0</v>
      </c>
      <c r="H29" s="27">
        <f ca="1">IF(P29&lt;&gt;"",P29,IF(OR(C29="Feiertag",A29&lt;Gesamt!$B$11,A29&gt;Gesamt!$B$13,),0,INDIRECT("M"&amp;WEEKDAY(A29,2)+19)))</f>
        <v>8</v>
      </c>
      <c r="I29" s="27">
        <f t="shared" si="2"/>
        <v>0</v>
      </c>
      <c r="J29" s="7"/>
      <c r="N29" s="36"/>
      <c r="P29" s="7"/>
    </row>
    <row r="30" spans="1:16" x14ac:dyDescent="0.25">
      <c r="A30" s="29">
        <v>46324</v>
      </c>
      <c r="B30" t="str">
        <f t="shared" si="0"/>
        <v>Do</v>
      </c>
      <c r="G30" s="27">
        <f t="shared" si="1"/>
        <v>0</v>
      </c>
      <c r="H30" s="27">
        <f ca="1">IF(P30&lt;&gt;"",P30,IF(OR(C30="Feiertag",A30&lt;Gesamt!$B$11,A30&gt;Gesamt!$B$13,),0,INDIRECT("M"&amp;WEEKDAY(A30,2)+19)))</f>
        <v>8</v>
      </c>
      <c r="I30" s="27">
        <f t="shared" si="2"/>
        <v>0</v>
      </c>
      <c r="J30" s="7"/>
      <c r="N30" s="36"/>
      <c r="P30" s="7"/>
    </row>
    <row r="31" spans="1:16" x14ac:dyDescent="0.25">
      <c r="A31" s="29">
        <v>46325</v>
      </c>
      <c r="B31" t="str">
        <f t="shared" si="0"/>
        <v>Fr</v>
      </c>
      <c r="G31" s="27">
        <f t="shared" si="1"/>
        <v>0</v>
      </c>
      <c r="H31" s="27">
        <f ca="1">IF(P31&lt;&gt;"",P31,IF(OR(C31="Feiertag",A31&lt;Gesamt!$B$11,A31&gt;Gesamt!$B$13,),0,INDIRECT("M"&amp;WEEKDAY(A31,2)+19)))</f>
        <v>8</v>
      </c>
      <c r="I31" s="27">
        <f t="shared" si="2"/>
        <v>0</v>
      </c>
      <c r="J31" s="7"/>
      <c r="N31" s="36"/>
      <c r="P31" s="7"/>
    </row>
    <row r="32" spans="1:16" x14ac:dyDescent="0.25">
      <c r="A32" s="29">
        <v>46326</v>
      </c>
      <c r="B32" t="str">
        <f t="shared" si="0"/>
        <v>Sa</v>
      </c>
      <c r="G32" s="27">
        <f t="shared" si="1"/>
        <v>0</v>
      </c>
      <c r="H32" s="27">
        <f ca="1">IF(P32&lt;&gt;"",P32,IF(OR(C32="Feiertag",A32&lt;Gesamt!$B$11,A32&gt;Gesamt!$B$13,),0,INDIRECT("M"&amp;WEEKDAY(A32,2)+19)))</f>
        <v>0</v>
      </c>
      <c r="I32" s="27">
        <f t="shared" si="2"/>
        <v>0</v>
      </c>
      <c r="J32" s="7"/>
      <c r="N32" s="36"/>
      <c r="P32" s="7"/>
    </row>
  </sheetData>
  <sheetProtection algorithmName="SHA-512" hashValue="GxNeSVxU0jEWexmgBKwO3/F1NhSOsR5ep9hEqaHvEVi9VagwWXLKajH1A3cENmXhdDkXc5hPZ2B8MHQNp2fNbQ==" saltValue="5rdJfCBnQ3rvChCUJoukNg==" spinCount="100000" sheet="1" objects="1" scenarios="1" formatCells="0" formatColumns="0" formatRows="0" selectLockedCells="1"/>
  <mergeCells count="1">
    <mergeCell ref="L3:M3"/>
  </mergeCells>
  <phoneticPr fontId="0" type="noConversion"/>
  <conditionalFormatting sqref="A2:J32">
    <cfRule type="expression" dxfId="5" priority="1">
      <formula>$C2="Feiertag"</formula>
    </cfRule>
    <cfRule type="expression" dxfId="4" priority="2">
      <formula>WEEKDAY($A2,2)&gt;=6</formula>
    </cfRule>
  </conditionalFormatting>
  <pageMargins left="0.7" right="0.7" top="0.78740157499999996" bottom="0.78740157499999996" header="0.3" footer="0.3"/>
  <pageSetup paperSize="9" scale="94" orientation="landscape" horizontalDpi="4294967293" verticalDpi="0"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45EA5EA-80F0-4A6D-8856-0A98D17DC0D9}">
          <x14:formula1>
            <xm:f>Anleitung!$U$1:$U$6</xm:f>
          </x14:formula1>
          <xm:sqref>C2:C32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tabColor theme="6"/>
    <pageSetUpPr fitToPage="1"/>
  </sheetPr>
  <dimension ref="A1:P32"/>
  <sheetViews>
    <sheetView zoomScaleNormal="100" workbookViewId="0">
      <selection activeCell="K41" sqref="K41"/>
    </sheetView>
  </sheetViews>
  <sheetFormatPr baseColWidth="10" defaultRowHeight="15" x14ac:dyDescent="0.25"/>
  <cols>
    <col min="1" max="1" width="7.5703125" style="2" bestFit="1" customWidth="1"/>
    <col min="2" max="2" width="4" style="2" bestFit="1" customWidth="1"/>
    <col min="3" max="3" width="21.28515625" style="2" bestFit="1" customWidth="1"/>
    <col min="4" max="4" width="9.42578125" style="24" bestFit="1" customWidth="1"/>
    <col min="5" max="5" width="7" style="24" bestFit="1" customWidth="1"/>
    <col min="6" max="6" width="6.28515625" style="24"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2" customFormat="1" x14ac:dyDescent="0.25">
      <c r="A1" s="19" t="s">
        <v>0</v>
      </c>
      <c r="B1" s="19" t="s">
        <v>1</v>
      </c>
      <c r="C1" s="19" t="s">
        <v>37</v>
      </c>
      <c r="D1" s="20" t="s">
        <v>2</v>
      </c>
      <c r="E1" s="20" t="s">
        <v>3</v>
      </c>
      <c r="F1" s="20" t="s">
        <v>4</v>
      </c>
      <c r="G1" s="21" t="s">
        <v>5</v>
      </c>
      <c r="H1" s="20" t="s">
        <v>61</v>
      </c>
      <c r="I1" s="20" t="s">
        <v>7</v>
      </c>
      <c r="J1" s="20" t="s">
        <v>36</v>
      </c>
      <c r="L1" s="38" t="str">
        <f>TEXT(A2,"MMMM")&amp;" "&amp;YEAR(A2)</f>
        <v>November 2026</v>
      </c>
      <c r="N1" s="35"/>
      <c r="P1" s="34" t="s">
        <v>57</v>
      </c>
    </row>
    <row r="2" spans="1:16" x14ac:dyDescent="0.25">
      <c r="A2" s="29">
        <v>46327</v>
      </c>
      <c r="B2" t="str">
        <f>TEXT(A2,"TTT")</f>
        <v>So</v>
      </c>
      <c r="G2" s="27">
        <f>IF(OR(C2="krank",C2="Urlaub",C2="Sonderurlaub"), H2,IF(D2&lt;=E2,(E2-D2-F2)*24,(1-D2+E2-F2)*24)+IF(C2= "Urlaub halber Tag",H2/2,0)+IF(AND(C2="Urlaub halber Tag", J2="halber Arbeitstag"),H2/2,0))</f>
        <v>0</v>
      </c>
      <c r="H2" s="27">
        <f ca="1">IF(P2&lt;&gt;"",P2,IF(OR(C2="Feiertag",A2&lt;Gesamt!$B$11,A2&gt;Gesamt!$B$13,),0,INDIRECT("M"&amp;WEEKDAY(A2,2)+19)))</f>
        <v>0</v>
      </c>
      <c r="I2" s="27">
        <f>IF(OR(C2="Überstundenabbau",C2="Urlaub halber Tag",E2&lt;&gt;""),G2-H2,0)</f>
        <v>0</v>
      </c>
      <c r="J2" s="7"/>
      <c r="L2" s="25"/>
      <c r="N2" s="36"/>
      <c r="P2" s="7"/>
    </row>
    <row r="3" spans="1:16" x14ac:dyDescent="0.25">
      <c r="A3" s="29">
        <v>46328</v>
      </c>
      <c r="B3" t="str">
        <f t="shared" ref="B3:B31" si="0">TEXT(A3,"TTT")</f>
        <v>Mo</v>
      </c>
      <c r="G3" s="27">
        <f t="shared" ref="G3:G31" si="1">IF(OR(C3="krank",C3="Urlaub",C3="Sonderurlaub"), H3,IF(D3&lt;=E3,(E3-D3-F3)*24,(1-D3+E3-F3)*24)+IF(C3= "Urlaub halber Tag",H3/2,0)+IF(AND(C3="Urlaub halber Tag", J3="halber Arbeitstag"),H3/2,0))</f>
        <v>0</v>
      </c>
      <c r="H3" s="27">
        <f ca="1">IF(P3&lt;&gt;"",P3,IF(OR(C3="Feiertag",A3&lt;Gesamt!$B$11,A3&gt;Gesamt!$B$13,),0,INDIRECT("M"&amp;WEEKDAY(A3,2)+19)))</f>
        <v>8</v>
      </c>
      <c r="I3" s="27">
        <f t="shared" ref="I3:I31" si="2">IF(OR(C3="Überstundenabbau",C3="Urlaub halber Tag",E3&lt;&gt;""),G3-H3,0)</f>
        <v>0</v>
      </c>
      <c r="J3" s="7"/>
      <c r="L3" s="40" t="str">
        <f>Gesamt!A3</f>
        <v>Max Mustermann</v>
      </c>
      <c r="M3" s="40"/>
      <c r="N3" s="36"/>
      <c r="P3" s="7"/>
    </row>
    <row r="4" spans="1:16" x14ac:dyDescent="0.25">
      <c r="A4" s="29">
        <v>46329</v>
      </c>
      <c r="B4" t="str">
        <f t="shared" si="0"/>
        <v>Di</v>
      </c>
      <c r="G4" s="27">
        <f t="shared" si="1"/>
        <v>0</v>
      </c>
      <c r="H4" s="27">
        <f ca="1">IF(P4&lt;&gt;"",P4,IF(OR(C4="Feiertag",A4&lt;Gesamt!$B$11,A4&gt;Gesamt!$B$13,),0,INDIRECT("M"&amp;WEEKDAY(A4,2)+19)))</f>
        <v>8</v>
      </c>
      <c r="I4" s="27">
        <f t="shared" si="2"/>
        <v>0</v>
      </c>
      <c r="J4" s="7"/>
      <c r="N4" s="36"/>
      <c r="P4" s="7"/>
    </row>
    <row r="5" spans="1:16" x14ac:dyDescent="0.25">
      <c r="A5" s="29">
        <v>46330</v>
      </c>
      <c r="B5" t="str">
        <f t="shared" si="0"/>
        <v>Mi</v>
      </c>
      <c r="G5" s="27">
        <f t="shared" si="1"/>
        <v>0</v>
      </c>
      <c r="H5" s="27">
        <f ca="1">IF(P5&lt;&gt;"",P5,IF(OR(C5="Feiertag",A5&lt;Gesamt!$B$11,A5&gt;Gesamt!$B$13,),0,INDIRECT("M"&amp;WEEKDAY(A5,2)+19)))</f>
        <v>8</v>
      </c>
      <c r="I5" s="27">
        <f t="shared" si="2"/>
        <v>0</v>
      </c>
      <c r="J5" s="7"/>
      <c r="K5" s="23"/>
      <c r="L5" s="1" t="s">
        <v>8</v>
      </c>
      <c r="M5" s="27">
        <f>SUM(I2:I32)</f>
        <v>0</v>
      </c>
      <c r="N5" s="36"/>
      <c r="P5" s="7"/>
    </row>
    <row r="6" spans="1:16" x14ac:dyDescent="0.25">
      <c r="A6" s="29">
        <v>46331</v>
      </c>
      <c r="B6" t="str">
        <f t="shared" si="0"/>
        <v>Do</v>
      </c>
      <c r="G6" s="27">
        <f t="shared" si="1"/>
        <v>0</v>
      </c>
      <c r="H6" s="27">
        <f ca="1">IF(P6&lt;&gt;"",P6,IF(OR(C6="Feiertag",A6&lt;Gesamt!$B$11,A6&gt;Gesamt!$B$13,),0,INDIRECT("M"&amp;WEEKDAY(A6,2)+19)))</f>
        <v>8</v>
      </c>
      <c r="I6" s="27">
        <f t="shared" si="2"/>
        <v>0</v>
      </c>
      <c r="J6" s="7"/>
      <c r="L6" s="25"/>
      <c r="N6" s="36"/>
      <c r="P6" s="7"/>
    </row>
    <row r="7" spans="1:16" x14ac:dyDescent="0.25">
      <c r="A7" s="29">
        <v>46332</v>
      </c>
      <c r="B7" t="str">
        <f t="shared" si="0"/>
        <v>Fr</v>
      </c>
      <c r="G7" s="27">
        <f t="shared" si="1"/>
        <v>0</v>
      </c>
      <c r="H7" s="27">
        <f ca="1">IF(P7&lt;&gt;"",P7,IF(OR(C7="Feiertag",A7&lt;Gesamt!$B$11,A7&gt;Gesamt!$B$13,),0,INDIRECT("M"&amp;WEEKDAY(A7,2)+19)))</f>
        <v>8</v>
      </c>
      <c r="I7" s="27">
        <f t="shared" si="2"/>
        <v>0</v>
      </c>
      <c r="J7" s="7"/>
      <c r="L7" s="1" t="s">
        <v>60</v>
      </c>
      <c r="M7" s="27">
        <f>Gesamt!B9+SUM(Gesamt!E2:E12)-SUM(Gesamt!J2:J12)</f>
        <v>0</v>
      </c>
      <c r="N7" s="36"/>
      <c r="P7" s="7"/>
    </row>
    <row r="8" spans="1:16" x14ac:dyDescent="0.25">
      <c r="A8" s="29">
        <v>46333</v>
      </c>
      <c r="B8" t="str">
        <f t="shared" si="0"/>
        <v>Sa</v>
      </c>
      <c r="G8" s="27">
        <f t="shared" si="1"/>
        <v>0</v>
      </c>
      <c r="H8" s="27">
        <f ca="1">IF(P8&lt;&gt;"",P8,IF(OR(C8="Feiertag",A8&lt;Gesamt!$B$11,A8&gt;Gesamt!$B$13,),0,INDIRECT("M"&amp;WEEKDAY(A8,2)+19)))</f>
        <v>0</v>
      </c>
      <c r="I8" s="27">
        <f t="shared" si="2"/>
        <v>0</v>
      </c>
      <c r="J8" s="7"/>
      <c r="L8" s="25"/>
      <c r="N8" s="36"/>
      <c r="P8" s="7"/>
    </row>
    <row r="9" spans="1:16" x14ac:dyDescent="0.25">
      <c r="A9" s="29">
        <v>46334</v>
      </c>
      <c r="B9" t="str">
        <f t="shared" si="0"/>
        <v>So</v>
      </c>
      <c r="G9" s="27">
        <f t="shared" si="1"/>
        <v>0</v>
      </c>
      <c r="H9" s="27">
        <f ca="1">IF(P9&lt;&gt;"",P9,IF(OR(C9="Feiertag",A9&lt;Gesamt!$B$11,A9&gt;Gesamt!$B$13,),0,INDIRECT("M"&amp;WEEKDAY(A9,2)+19)))</f>
        <v>0</v>
      </c>
      <c r="I9" s="27">
        <f t="shared" si="2"/>
        <v>0</v>
      </c>
      <c r="J9" s="7"/>
      <c r="L9" s="1" t="s">
        <v>25</v>
      </c>
      <c r="M9">
        <f>COUNTIF(C2:C32,"krank")</f>
        <v>0</v>
      </c>
      <c r="N9" s="36"/>
      <c r="P9" s="7"/>
    </row>
    <row r="10" spans="1:16" x14ac:dyDescent="0.25">
      <c r="A10" s="29">
        <v>46335</v>
      </c>
      <c r="B10" t="str">
        <f t="shared" si="0"/>
        <v>Mo</v>
      </c>
      <c r="G10" s="27">
        <f t="shared" si="1"/>
        <v>0</v>
      </c>
      <c r="H10" s="27">
        <f ca="1">IF(P10&lt;&gt;"",P10,IF(OR(C10="Feiertag",A10&lt;Gesamt!$B$11,A10&gt;Gesamt!$B$13,),0,INDIRECT("M"&amp;WEEKDAY(A10,2)+19)))</f>
        <v>8</v>
      </c>
      <c r="I10" s="27">
        <f t="shared" si="2"/>
        <v>0</v>
      </c>
      <c r="J10" s="7"/>
      <c r="L10" s="25"/>
      <c r="N10" s="36"/>
      <c r="P10" s="7"/>
    </row>
    <row r="11" spans="1:16" x14ac:dyDescent="0.25">
      <c r="A11" s="29">
        <v>46336</v>
      </c>
      <c r="B11" t="str">
        <f t="shared" si="0"/>
        <v>Di</v>
      </c>
      <c r="G11" s="27">
        <f t="shared" si="1"/>
        <v>0</v>
      </c>
      <c r="H11" s="27">
        <f ca="1">IF(P11&lt;&gt;"",P11,IF(OR(C11="Feiertag",A11&lt;Gesamt!$B$11,A11&gt;Gesamt!$B$13,),0,INDIRECT("M"&amp;WEEKDAY(A11,2)+19)))</f>
        <v>8</v>
      </c>
      <c r="I11" s="27">
        <f t="shared" si="2"/>
        <v>0</v>
      </c>
      <c r="J11" s="7"/>
      <c r="L11" s="1" t="s">
        <v>58</v>
      </c>
      <c r="M11" s="28">
        <f>SUM(Gesamt!F2:F12)</f>
        <v>0</v>
      </c>
      <c r="N11" s="36"/>
      <c r="P11" s="7"/>
    </row>
    <row r="12" spans="1:16" x14ac:dyDescent="0.25">
      <c r="A12" s="29">
        <v>46337</v>
      </c>
      <c r="B12" t="str">
        <f t="shared" si="0"/>
        <v>Mi</v>
      </c>
      <c r="G12" s="27">
        <f t="shared" si="1"/>
        <v>0</v>
      </c>
      <c r="H12" s="27">
        <f ca="1">IF(P12&lt;&gt;"",P12,IF(OR(C12="Feiertag",A12&lt;Gesamt!$B$11,A12&gt;Gesamt!$B$13,),0,INDIRECT("M"&amp;WEEKDAY(A12,2)+19)))</f>
        <v>8</v>
      </c>
      <c r="I12" s="27">
        <f t="shared" si="2"/>
        <v>0</v>
      </c>
      <c r="J12" s="7"/>
      <c r="L12" s="25"/>
      <c r="N12" s="36"/>
      <c r="P12" s="7"/>
    </row>
    <row r="13" spans="1:16" x14ac:dyDescent="0.25">
      <c r="A13" s="29">
        <v>46338</v>
      </c>
      <c r="B13" t="str">
        <f t="shared" si="0"/>
        <v>Do</v>
      </c>
      <c r="G13" s="27">
        <f t="shared" si="1"/>
        <v>0</v>
      </c>
      <c r="H13" s="27">
        <f ca="1">IF(P13&lt;&gt;"",P13,IF(OR(C13="Feiertag",A13&lt;Gesamt!$B$11,A13&gt;Gesamt!$B$13,),0,INDIRECT("M"&amp;WEEKDAY(A13,2)+19)))</f>
        <v>8</v>
      </c>
      <c r="I13" s="27">
        <f t="shared" si="2"/>
        <v>0</v>
      </c>
      <c r="J13" s="7"/>
      <c r="L13" s="1" t="s">
        <v>26</v>
      </c>
      <c r="M13">
        <f>COUNTIF(C2:C32, "Urlaub")+COUNTIF(C2:C32,"Urlaub halber Tag")/2</f>
        <v>0</v>
      </c>
      <c r="N13" s="36"/>
      <c r="P13" s="7"/>
    </row>
    <row r="14" spans="1:16" x14ac:dyDescent="0.25">
      <c r="A14" s="29">
        <v>46339</v>
      </c>
      <c r="B14" t="str">
        <f t="shared" si="0"/>
        <v>Fr</v>
      </c>
      <c r="G14" s="27">
        <f t="shared" si="1"/>
        <v>0</v>
      </c>
      <c r="H14" s="27">
        <f ca="1">IF(P14&lt;&gt;"",P14,IF(OR(C14="Feiertag",A14&lt;Gesamt!$B$11,A14&gt;Gesamt!$B$13,),0,INDIRECT("M"&amp;WEEKDAY(A14,2)+19)))</f>
        <v>8</v>
      </c>
      <c r="I14" s="27">
        <f t="shared" si="2"/>
        <v>0</v>
      </c>
      <c r="J14" s="7"/>
      <c r="L14" s="25"/>
      <c r="N14" s="36"/>
      <c r="P14" s="7"/>
    </row>
    <row r="15" spans="1:16" x14ac:dyDescent="0.25">
      <c r="A15" s="29">
        <v>46340</v>
      </c>
      <c r="B15" t="str">
        <f t="shared" si="0"/>
        <v>Sa</v>
      </c>
      <c r="G15" s="27">
        <f t="shared" si="1"/>
        <v>0</v>
      </c>
      <c r="H15" s="27">
        <f ca="1">IF(P15&lt;&gt;"",P15,IF(OR(C15="Feiertag",A15&lt;Gesamt!$B$11,A15&gt;Gesamt!$B$13,),0,INDIRECT("M"&amp;WEEKDAY(A15,2)+19)))</f>
        <v>0</v>
      </c>
      <c r="I15" s="27">
        <f t="shared" si="2"/>
        <v>0</v>
      </c>
      <c r="J15" s="7"/>
      <c r="L15" s="1" t="s">
        <v>59</v>
      </c>
      <c r="M15">
        <f>Gesamt!B5+Gesamt!B7-SUM(Gesamt!G2:G12)</f>
        <v>30</v>
      </c>
      <c r="N15" s="36"/>
      <c r="P15" s="7"/>
    </row>
    <row r="16" spans="1:16" x14ac:dyDescent="0.25">
      <c r="A16" s="29">
        <v>46341</v>
      </c>
      <c r="B16" t="str">
        <f t="shared" si="0"/>
        <v>So</v>
      </c>
      <c r="G16" s="27">
        <f t="shared" si="1"/>
        <v>0</v>
      </c>
      <c r="H16" s="27">
        <f ca="1">IF(P16&lt;&gt;"",P16,IF(OR(C16="Feiertag",A16&lt;Gesamt!$B$11,A16&gt;Gesamt!$B$13,),0,INDIRECT("M"&amp;WEEKDAY(A16,2)+19)))</f>
        <v>0</v>
      </c>
      <c r="I16" s="27">
        <f t="shared" si="2"/>
        <v>0</v>
      </c>
      <c r="J16" s="7"/>
      <c r="N16" s="36"/>
      <c r="P16" s="7"/>
    </row>
    <row r="17" spans="1:16" x14ac:dyDescent="0.25">
      <c r="A17" s="29">
        <v>46342</v>
      </c>
      <c r="B17" t="str">
        <f t="shared" si="0"/>
        <v>Mo</v>
      </c>
      <c r="G17" s="27">
        <f t="shared" si="1"/>
        <v>0</v>
      </c>
      <c r="H17" s="27">
        <f ca="1">IF(P17&lt;&gt;"",P17,IF(OR(C17="Feiertag",A17&lt;Gesamt!$B$11,A17&gt;Gesamt!$B$13,),0,INDIRECT("M"&amp;WEEKDAY(A17,2)+19)))</f>
        <v>8</v>
      </c>
      <c r="I17" s="27">
        <f t="shared" si="2"/>
        <v>0</v>
      </c>
      <c r="J17" s="7"/>
      <c r="L17" s="1" t="s">
        <v>51</v>
      </c>
      <c r="M17" s="27">
        <f>SUM(G2:G32)</f>
        <v>0</v>
      </c>
      <c r="N17" s="36"/>
      <c r="P17" s="7"/>
    </row>
    <row r="18" spans="1:16" x14ac:dyDescent="0.25">
      <c r="A18" s="29">
        <v>46343</v>
      </c>
      <c r="B18" t="str">
        <f t="shared" si="0"/>
        <v>Di</v>
      </c>
      <c r="G18" s="27">
        <f t="shared" si="1"/>
        <v>0</v>
      </c>
      <c r="H18" s="27">
        <f ca="1">IF(P18&lt;&gt;"",P18,IF(OR(C18="Feiertag",A18&lt;Gesamt!$B$11,A18&gt;Gesamt!$B$13,),0,INDIRECT("M"&amp;WEEKDAY(A18,2)+19)))</f>
        <v>8</v>
      </c>
      <c r="I18" s="27">
        <f t="shared" si="2"/>
        <v>0</v>
      </c>
      <c r="J18" s="7"/>
      <c r="N18" s="36"/>
      <c r="P18" s="7"/>
    </row>
    <row r="19" spans="1:16" x14ac:dyDescent="0.25">
      <c r="A19" s="29">
        <v>46344</v>
      </c>
      <c r="B19" t="str">
        <f t="shared" si="0"/>
        <v>Mi</v>
      </c>
      <c r="G19" s="27">
        <f t="shared" si="1"/>
        <v>0</v>
      </c>
      <c r="H19" s="27">
        <f ca="1">IF(P19&lt;&gt;"",P19,IF(OR(C19="Feiertag",A19&lt;Gesamt!$B$11,A19&gt;Gesamt!$B$13,),0,INDIRECT("M"&amp;WEEKDAY(A19,2)+19)))</f>
        <v>8</v>
      </c>
      <c r="I19" s="27">
        <f t="shared" si="2"/>
        <v>0</v>
      </c>
      <c r="J19" s="7"/>
      <c r="L19" s="13" t="s">
        <v>6</v>
      </c>
      <c r="N19" s="36"/>
      <c r="P19" s="7"/>
    </row>
    <row r="20" spans="1:16" x14ac:dyDescent="0.25">
      <c r="A20" s="29">
        <v>46345</v>
      </c>
      <c r="B20" t="str">
        <f t="shared" si="0"/>
        <v>Do</v>
      </c>
      <c r="G20" s="27">
        <f t="shared" si="1"/>
        <v>0</v>
      </c>
      <c r="H20" s="27">
        <f ca="1">IF(P20&lt;&gt;"",P20,IF(OR(C20="Feiertag",A20&lt;Gesamt!$B$11,A20&gt;Gesamt!$B$13,),0,INDIRECT("M"&amp;WEEKDAY(A20,2)+19)))</f>
        <v>8</v>
      </c>
      <c r="I20" s="27">
        <f t="shared" si="2"/>
        <v>0</v>
      </c>
      <c r="J20" s="7"/>
      <c r="L20" s="6" t="s">
        <v>44</v>
      </c>
      <c r="M20" s="7">
        <f>Gesamt!C30</f>
        <v>8</v>
      </c>
      <c r="N20" s="36"/>
      <c r="P20" s="7"/>
    </row>
    <row r="21" spans="1:16" x14ac:dyDescent="0.25">
      <c r="A21" s="29">
        <v>46346</v>
      </c>
      <c r="B21" t="str">
        <f t="shared" si="0"/>
        <v>Fr</v>
      </c>
      <c r="G21" s="27">
        <f t="shared" si="1"/>
        <v>0</v>
      </c>
      <c r="H21" s="27">
        <f ca="1">IF(P21&lt;&gt;"",P21,IF(OR(C21="Feiertag",A21&lt;Gesamt!$B$11,A21&gt;Gesamt!$B$13,),0,INDIRECT("M"&amp;WEEKDAY(A21,2)+19)))</f>
        <v>8</v>
      </c>
      <c r="I21" s="27">
        <f t="shared" si="2"/>
        <v>0</v>
      </c>
      <c r="J21" s="7"/>
      <c r="L21" s="6" t="s">
        <v>45</v>
      </c>
      <c r="M21" s="7">
        <f>Gesamt!C31</f>
        <v>8</v>
      </c>
      <c r="N21" s="36"/>
      <c r="P21" s="7"/>
    </row>
    <row r="22" spans="1:16" x14ac:dyDescent="0.25">
      <c r="A22" s="29">
        <v>46347</v>
      </c>
      <c r="B22" t="str">
        <f t="shared" si="0"/>
        <v>Sa</v>
      </c>
      <c r="G22" s="27">
        <f t="shared" si="1"/>
        <v>0</v>
      </c>
      <c r="H22" s="27">
        <f ca="1">IF(P22&lt;&gt;"",P22,IF(OR(C22="Feiertag",A22&lt;Gesamt!$B$11,A22&gt;Gesamt!$B$13,),0,INDIRECT("M"&amp;WEEKDAY(A22,2)+19)))</f>
        <v>0</v>
      </c>
      <c r="I22" s="27">
        <f t="shared" si="2"/>
        <v>0</v>
      </c>
      <c r="J22" s="7"/>
      <c r="L22" s="6" t="s">
        <v>46</v>
      </c>
      <c r="M22" s="7">
        <f>Gesamt!C32</f>
        <v>8</v>
      </c>
      <c r="N22" s="36"/>
      <c r="P22" s="7"/>
    </row>
    <row r="23" spans="1:16" x14ac:dyDescent="0.25">
      <c r="A23" s="29">
        <v>46348</v>
      </c>
      <c r="B23" t="str">
        <f t="shared" si="0"/>
        <v>So</v>
      </c>
      <c r="G23" s="27">
        <f t="shared" si="1"/>
        <v>0</v>
      </c>
      <c r="H23" s="27">
        <f ca="1">IF(P23&lt;&gt;"",P23,IF(OR(C23="Feiertag",A23&lt;Gesamt!$B$11,A23&gt;Gesamt!$B$13,),0,INDIRECT("M"&amp;WEEKDAY(A23,2)+19)))</f>
        <v>0</v>
      </c>
      <c r="I23" s="27">
        <f t="shared" si="2"/>
        <v>0</v>
      </c>
      <c r="J23" s="7"/>
      <c r="L23" s="6" t="s">
        <v>47</v>
      </c>
      <c r="M23" s="7">
        <f>Gesamt!C33</f>
        <v>8</v>
      </c>
      <c r="N23" s="36"/>
      <c r="P23" s="7"/>
    </row>
    <row r="24" spans="1:16" x14ac:dyDescent="0.25">
      <c r="A24" s="29">
        <v>46349</v>
      </c>
      <c r="B24" t="str">
        <f t="shared" si="0"/>
        <v>Mo</v>
      </c>
      <c r="G24" s="27">
        <f t="shared" si="1"/>
        <v>0</v>
      </c>
      <c r="H24" s="27">
        <f ca="1">IF(P24&lt;&gt;"",P24,IF(OR(C24="Feiertag",A24&lt;Gesamt!$B$11,A24&gt;Gesamt!$B$13,),0,INDIRECT("M"&amp;WEEKDAY(A24,2)+19)))</f>
        <v>8</v>
      </c>
      <c r="I24" s="27">
        <f t="shared" si="2"/>
        <v>0</v>
      </c>
      <c r="J24" s="7"/>
      <c r="L24" s="6" t="s">
        <v>48</v>
      </c>
      <c r="M24" s="7">
        <f>Gesamt!C34</f>
        <v>8</v>
      </c>
      <c r="N24" s="36"/>
      <c r="P24" s="7"/>
    </row>
    <row r="25" spans="1:16" x14ac:dyDescent="0.25">
      <c r="A25" s="29">
        <v>46350</v>
      </c>
      <c r="B25" t="str">
        <f t="shared" si="0"/>
        <v>Di</v>
      </c>
      <c r="G25" s="27">
        <f t="shared" si="1"/>
        <v>0</v>
      </c>
      <c r="H25" s="27">
        <f ca="1">IF(P25&lt;&gt;"",P25,IF(OR(C25="Feiertag",A25&lt;Gesamt!$B$11,A25&gt;Gesamt!$B$13,),0,INDIRECT("M"&amp;WEEKDAY(A25,2)+19)))</f>
        <v>8</v>
      </c>
      <c r="I25" s="27">
        <f t="shared" si="2"/>
        <v>0</v>
      </c>
      <c r="J25" s="7"/>
      <c r="L25" s="6" t="s">
        <v>49</v>
      </c>
      <c r="M25" s="7">
        <f>Gesamt!C35</f>
        <v>0</v>
      </c>
      <c r="N25" s="36"/>
      <c r="P25" s="7"/>
    </row>
    <row r="26" spans="1:16" x14ac:dyDescent="0.25">
      <c r="A26" s="29">
        <v>46351</v>
      </c>
      <c r="B26" t="str">
        <f t="shared" si="0"/>
        <v>Mi</v>
      </c>
      <c r="G26" s="27">
        <f t="shared" si="1"/>
        <v>0</v>
      </c>
      <c r="H26" s="27">
        <f ca="1">IF(P26&lt;&gt;"",P26,IF(OR(C26="Feiertag",A26&lt;Gesamt!$B$11,A26&gt;Gesamt!$B$13,),0,INDIRECT("M"&amp;WEEKDAY(A26,2)+19)))</f>
        <v>8</v>
      </c>
      <c r="I26" s="27">
        <f t="shared" si="2"/>
        <v>0</v>
      </c>
      <c r="J26" s="7"/>
      <c r="L26" s="6" t="s">
        <v>50</v>
      </c>
      <c r="M26" s="7">
        <f>Gesamt!C36</f>
        <v>0</v>
      </c>
      <c r="N26" s="36"/>
      <c r="P26" s="7"/>
    </row>
    <row r="27" spans="1:16" x14ac:dyDescent="0.25">
      <c r="A27" s="29">
        <v>46352</v>
      </c>
      <c r="B27" t="str">
        <f t="shared" si="0"/>
        <v>Do</v>
      </c>
      <c r="G27" s="27">
        <f t="shared" si="1"/>
        <v>0</v>
      </c>
      <c r="H27" s="27">
        <f ca="1">IF(P27&lt;&gt;"",P27,IF(OR(C27="Feiertag",A27&lt;Gesamt!$B$11,A27&gt;Gesamt!$B$13,),0,INDIRECT("M"&amp;WEEKDAY(A27,2)+19)))</f>
        <v>8</v>
      </c>
      <c r="I27" s="27">
        <f t="shared" si="2"/>
        <v>0</v>
      </c>
      <c r="J27" s="7"/>
      <c r="L27" s="13" t="s">
        <v>55</v>
      </c>
      <c r="M27" s="27">
        <f>SUM(M20:M26)</f>
        <v>40</v>
      </c>
      <c r="N27" s="36"/>
      <c r="P27" s="7"/>
    </row>
    <row r="28" spans="1:16" x14ac:dyDescent="0.25">
      <c r="A28" s="29">
        <v>46353</v>
      </c>
      <c r="B28" t="str">
        <f t="shared" si="0"/>
        <v>Fr</v>
      </c>
      <c r="G28" s="27">
        <f t="shared" si="1"/>
        <v>0</v>
      </c>
      <c r="H28" s="27">
        <f ca="1">IF(P28&lt;&gt;"",P28,IF(OR(C28="Feiertag",A28&lt;Gesamt!$B$11,A28&gt;Gesamt!$B$13,),0,INDIRECT("M"&amp;WEEKDAY(A28,2)+19)))</f>
        <v>8</v>
      </c>
      <c r="I28" s="27">
        <f t="shared" si="2"/>
        <v>0</v>
      </c>
      <c r="J28" s="7"/>
      <c r="N28" s="36"/>
      <c r="P28" s="7"/>
    </row>
    <row r="29" spans="1:16" x14ac:dyDescent="0.25">
      <c r="A29" s="29">
        <v>46354</v>
      </c>
      <c r="B29" t="str">
        <f t="shared" si="0"/>
        <v>Sa</v>
      </c>
      <c r="G29" s="27">
        <f t="shared" si="1"/>
        <v>0</v>
      </c>
      <c r="H29" s="27">
        <f ca="1">IF(P29&lt;&gt;"",P29,IF(OR(C29="Feiertag",A29&lt;Gesamt!$B$11,A29&gt;Gesamt!$B$13,),0,INDIRECT("M"&amp;WEEKDAY(A29,2)+19)))</f>
        <v>0</v>
      </c>
      <c r="I29" s="27">
        <f t="shared" si="2"/>
        <v>0</v>
      </c>
      <c r="J29" s="7"/>
      <c r="N29" s="36"/>
      <c r="P29" s="7"/>
    </row>
    <row r="30" spans="1:16" x14ac:dyDescent="0.25">
      <c r="A30" s="29">
        <v>46355</v>
      </c>
      <c r="B30" t="str">
        <f t="shared" si="0"/>
        <v>So</v>
      </c>
      <c r="G30" s="27">
        <f t="shared" si="1"/>
        <v>0</v>
      </c>
      <c r="H30" s="27">
        <f ca="1">IF(P30&lt;&gt;"",P30,IF(OR(C30="Feiertag",A30&lt;Gesamt!$B$11,A30&gt;Gesamt!$B$13,),0,INDIRECT("M"&amp;WEEKDAY(A30,2)+19)))</f>
        <v>0</v>
      </c>
      <c r="I30" s="27">
        <f t="shared" si="2"/>
        <v>0</v>
      </c>
      <c r="J30" s="7"/>
      <c r="N30" s="36"/>
      <c r="P30" s="7"/>
    </row>
    <row r="31" spans="1:16" x14ac:dyDescent="0.25">
      <c r="A31" s="29">
        <v>46356</v>
      </c>
      <c r="B31" t="str">
        <f t="shared" si="0"/>
        <v>Mo</v>
      </c>
      <c r="G31" s="27">
        <f t="shared" si="1"/>
        <v>0</v>
      </c>
      <c r="H31" s="27">
        <f ca="1">IF(P31&lt;&gt;"",P31,IF(OR(C31="Feiertag",A31&lt;Gesamt!$B$11,A31&gt;Gesamt!$B$13,),0,INDIRECT("M"&amp;WEEKDAY(A31,2)+19)))</f>
        <v>8</v>
      </c>
      <c r="I31" s="27">
        <f t="shared" si="2"/>
        <v>0</v>
      </c>
      <c r="J31" s="7"/>
      <c r="N31" s="36"/>
      <c r="P31" s="7"/>
    </row>
    <row r="32" spans="1:16" x14ac:dyDescent="0.25">
      <c r="A32" s="23"/>
      <c r="H32" s="7"/>
      <c r="I32" s="7"/>
      <c r="J32" s="7"/>
    </row>
  </sheetData>
  <sheetProtection algorithmName="SHA-512" hashValue="IZR93GDHE4FsS4wQl6gntu00i/Lj3dJzOkKLGdKcPQc2Suu7ilvwJpjkHbsVLEF++bX8//0Nt4+6+uc6BvTJgA==" saltValue="XVeDwhQdKRrxZoBCXyOzKA==" spinCount="100000" sheet="1" objects="1" scenarios="1" formatCells="0" formatColumns="0" formatRows="0" selectLockedCells="1"/>
  <mergeCells count="1">
    <mergeCell ref="L3:M3"/>
  </mergeCells>
  <phoneticPr fontId="0" type="noConversion"/>
  <conditionalFormatting sqref="A2:J31">
    <cfRule type="expression" dxfId="3" priority="1">
      <formula>$C2="Feiertag"</formula>
    </cfRule>
    <cfRule type="expression" dxfId="2" priority="2">
      <formula>WEEKDAY($A2,2)&gt;=6</formula>
    </cfRule>
  </conditionalFormatting>
  <pageMargins left="0.7" right="0.7" top="0.78740157499999996" bottom="0.78740157499999996" header="0.3" footer="0.3"/>
  <pageSetup paperSize="9" scale="93" orientation="landscape"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C327BB8-7D87-4A48-ADE3-70624C70AC54}">
          <x14:formula1>
            <xm:f>Anleitung!$U$1:$U$6</xm:f>
          </x14:formula1>
          <xm:sqref>C2:C31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tabColor theme="4"/>
    <pageSetUpPr fitToPage="1"/>
  </sheetPr>
  <dimension ref="A1:P33"/>
  <sheetViews>
    <sheetView zoomScaleNormal="100" workbookViewId="0">
      <selection activeCell="K41" sqref="K41"/>
    </sheetView>
  </sheetViews>
  <sheetFormatPr baseColWidth="10" defaultRowHeight="15" x14ac:dyDescent="0.25"/>
  <cols>
    <col min="1" max="1" width="7.28515625" style="2" bestFit="1" customWidth="1"/>
    <col min="2" max="2" width="4" style="2" customWidth="1"/>
    <col min="3" max="3" width="21.28515625" style="2" bestFit="1" customWidth="1"/>
    <col min="4" max="4" width="9.42578125" style="24" bestFit="1" customWidth="1"/>
    <col min="5" max="5" width="7" style="24" bestFit="1" customWidth="1"/>
    <col min="6" max="6" width="6.28515625" style="24"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2" customFormat="1" x14ac:dyDescent="0.25">
      <c r="A1" s="19" t="s">
        <v>0</v>
      </c>
      <c r="B1" s="19" t="s">
        <v>1</v>
      </c>
      <c r="C1" s="19" t="s">
        <v>37</v>
      </c>
      <c r="D1" s="20" t="s">
        <v>2</v>
      </c>
      <c r="E1" s="20" t="s">
        <v>3</v>
      </c>
      <c r="F1" s="20" t="s">
        <v>4</v>
      </c>
      <c r="G1" s="21" t="s">
        <v>5</v>
      </c>
      <c r="H1" s="20" t="s">
        <v>61</v>
      </c>
      <c r="I1" s="20" t="s">
        <v>7</v>
      </c>
      <c r="J1" s="20" t="s">
        <v>36</v>
      </c>
      <c r="L1" s="38" t="str">
        <f>TEXT(A2,"MMMM")&amp;" "&amp;YEAR(A2)</f>
        <v>Dezember 2026</v>
      </c>
      <c r="N1" s="35"/>
      <c r="P1" s="34" t="s">
        <v>57</v>
      </c>
    </row>
    <row r="2" spans="1:16" x14ac:dyDescent="0.25">
      <c r="A2" s="29">
        <v>46357</v>
      </c>
      <c r="B2" t="str">
        <f>TEXT(A2,"TTT")</f>
        <v>Di</v>
      </c>
      <c r="G2" s="27">
        <f>IF(OR(C2="krank",C2="Urlaub",C2="Sonderurlaub"), H2,IF(D2&lt;=E2,(E2-D2-F2)*24,(1-D2+E2-F2)*24)+IF(C2= "Urlaub halber Tag",H2/2,0)+IF(AND(C2="Urlaub halber Tag", J2="halber Arbeitstag"),H2/2,0))</f>
        <v>0</v>
      </c>
      <c r="H2" s="27">
        <f ca="1">IF(P2&lt;&gt;"",P2,IF(OR(C2="Feiertag",A2&lt;Gesamt!$B$11,A2&gt;Gesamt!$B$13,),0,INDIRECT("M"&amp;WEEKDAY(A2,2)+19)))</f>
        <v>8</v>
      </c>
      <c r="I2" s="27">
        <f>IF(OR(C2="Überstundenabbau",C2="Urlaub halber Tag",E2&lt;&gt;""),G2-H2,0)</f>
        <v>0</v>
      </c>
      <c r="J2" s="7"/>
      <c r="L2" s="25"/>
      <c r="N2" s="36"/>
      <c r="P2" s="7"/>
    </row>
    <row r="3" spans="1:16" x14ac:dyDescent="0.25">
      <c r="A3" s="29">
        <v>46358</v>
      </c>
      <c r="B3" t="str">
        <f t="shared" ref="B3:B32" si="0">TEXT(A3,"TTT")</f>
        <v>Mi</v>
      </c>
      <c r="G3" s="27">
        <f t="shared" ref="G3:G32" si="1">IF(OR(C3="krank",C3="Urlaub",C3="Sonderurlaub"), H3,IF(D3&lt;=E3,(E3-D3-F3)*24,(1-D3+E3-F3)*24)+IF(C3= "Urlaub halber Tag",H3/2,0)+IF(AND(C3="Urlaub halber Tag", J3="halber Arbeitstag"),H3/2,0))</f>
        <v>0</v>
      </c>
      <c r="H3" s="27">
        <f ca="1">IF(P3&lt;&gt;"",P3,IF(OR(C3="Feiertag",A3&lt;Gesamt!$B$11,A3&gt;Gesamt!$B$13,),0,INDIRECT("M"&amp;WEEKDAY(A3,2)+19)))</f>
        <v>8</v>
      </c>
      <c r="I3" s="27">
        <f t="shared" ref="I3:I32" si="2">IF(OR(C3="Überstundenabbau",C3="Urlaub halber Tag",E3&lt;&gt;""),G3-H3,0)</f>
        <v>0</v>
      </c>
      <c r="J3" s="7"/>
      <c r="L3" s="40" t="str">
        <f>Gesamt!A3</f>
        <v>Max Mustermann</v>
      </c>
      <c r="M3" s="40"/>
      <c r="N3" s="36"/>
      <c r="P3" s="7"/>
    </row>
    <row r="4" spans="1:16" x14ac:dyDescent="0.25">
      <c r="A4" s="29">
        <v>46359</v>
      </c>
      <c r="B4" t="str">
        <f t="shared" si="0"/>
        <v>Do</v>
      </c>
      <c r="G4" s="27">
        <f t="shared" si="1"/>
        <v>0</v>
      </c>
      <c r="H4" s="27">
        <f ca="1">IF(P4&lt;&gt;"",P4,IF(OR(C4="Feiertag",A4&lt;Gesamt!$B$11,A4&gt;Gesamt!$B$13,),0,INDIRECT("M"&amp;WEEKDAY(A4,2)+19)))</f>
        <v>8</v>
      </c>
      <c r="I4" s="27">
        <f t="shared" si="2"/>
        <v>0</v>
      </c>
      <c r="J4" s="7"/>
      <c r="N4" s="36"/>
      <c r="P4" s="7"/>
    </row>
    <row r="5" spans="1:16" x14ac:dyDescent="0.25">
      <c r="A5" s="29">
        <v>46360</v>
      </c>
      <c r="B5" t="str">
        <f t="shared" si="0"/>
        <v>Fr</v>
      </c>
      <c r="G5" s="27">
        <f t="shared" si="1"/>
        <v>0</v>
      </c>
      <c r="H5" s="27">
        <f ca="1">IF(P5&lt;&gt;"",P5,IF(OR(C5="Feiertag",A5&lt;Gesamt!$B$11,A5&gt;Gesamt!$B$13,),0,INDIRECT("M"&amp;WEEKDAY(A5,2)+19)))</f>
        <v>8</v>
      </c>
      <c r="I5" s="27">
        <f t="shared" si="2"/>
        <v>0</v>
      </c>
      <c r="J5" s="7"/>
      <c r="K5" s="23"/>
      <c r="L5" s="1" t="s">
        <v>8</v>
      </c>
      <c r="M5" s="27">
        <f>SUM(I2:I32)</f>
        <v>0</v>
      </c>
      <c r="N5" s="36"/>
      <c r="P5" s="7"/>
    </row>
    <row r="6" spans="1:16" x14ac:dyDescent="0.25">
      <c r="A6" s="29">
        <v>46361</v>
      </c>
      <c r="B6" t="str">
        <f t="shared" si="0"/>
        <v>Sa</v>
      </c>
      <c r="G6" s="27">
        <f t="shared" si="1"/>
        <v>0</v>
      </c>
      <c r="H6" s="27">
        <f ca="1">IF(P6&lt;&gt;"",P6,IF(OR(C6="Feiertag",A6&lt;Gesamt!$B$11,A6&gt;Gesamt!$B$13,),0,INDIRECT("M"&amp;WEEKDAY(A6,2)+19)))</f>
        <v>0</v>
      </c>
      <c r="I6" s="27">
        <f t="shared" si="2"/>
        <v>0</v>
      </c>
      <c r="J6" s="7"/>
      <c r="L6" s="25"/>
      <c r="N6" s="36"/>
      <c r="P6" s="7"/>
    </row>
    <row r="7" spans="1:16" x14ac:dyDescent="0.25">
      <c r="A7" s="29">
        <v>46362</v>
      </c>
      <c r="B7" t="str">
        <f t="shared" si="0"/>
        <v>So</v>
      </c>
      <c r="G7" s="27">
        <f t="shared" si="1"/>
        <v>0</v>
      </c>
      <c r="H7" s="27">
        <f ca="1">IF(P7&lt;&gt;"",P7,IF(OR(C7="Feiertag",A7&lt;Gesamt!$B$11,A7&gt;Gesamt!$B$13,),0,INDIRECT("M"&amp;WEEKDAY(A7,2)+19)))</f>
        <v>0</v>
      </c>
      <c r="I7" s="27">
        <f t="shared" si="2"/>
        <v>0</v>
      </c>
      <c r="J7" s="7"/>
      <c r="L7" s="1" t="s">
        <v>60</v>
      </c>
      <c r="M7" s="27">
        <f>Gesamt!B9+SUM(Gesamt!E2:E13)-SUM(Gesamt!J2:J13)</f>
        <v>0</v>
      </c>
      <c r="N7" s="36"/>
      <c r="P7" s="7"/>
    </row>
    <row r="8" spans="1:16" x14ac:dyDescent="0.25">
      <c r="A8" s="29">
        <v>46363</v>
      </c>
      <c r="B8" t="str">
        <f t="shared" si="0"/>
        <v>Mo</v>
      </c>
      <c r="G8" s="27">
        <f t="shared" si="1"/>
        <v>0</v>
      </c>
      <c r="H8" s="27">
        <f ca="1">IF(P8&lt;&gt;"",P8,IF(OR(C8="Feiertag",A8&lt;Gesamt!$B$11,A8&gt;Gesamt!$B$13,),0,INDIRECT("M"&amp;WEEKDAY(A8,2)+19)))</f>
        <v>8</v>
      </c>
      <c r="I8" s="27">
        <f t="shared" si="2"/>
        <v>0</v>
      </c>
      <c r="J8" s="7"/>
      <c r="L8" s="25"/>
      <c r="N8" s="36"/>
      <c r="P8" s="7"/>
    </row>
    <row r="9" spans="1:16" x14ac:dyDescent="0.25">
      <c r="A9" s="29">
        <v>46364</v>
      </c>
      <c r="B9" t="str">
        <f t="shared" si="0"/>
        <v>Di</v>
      </c>
      <c r="G9" s="27">
        <f t="shared" si="1"/>
        <v>0</v>
      </c>
      <c r="H9" s="27">
        <f ca="1">IF(P9&lt;&gt;"",P9,IF(OR(C9="Feiertag",A9&lt;Gesamt!$B$11,A9&gt;Gesamt!$B$13,),0,INDIRECT("M"&amp;WEEKDAY(A9,2)+19)))</f>
        <v>8</v>
      </c>
      <c r="I9" s="27">
        <f t="shared" si="2"/>
        <v>0</v>
      </c>
      <c r="J9" s="7"/>
      <c r="L9" s="1" t="s">
        <v>25</v>
      </c>
      <c r="M9">
        <f>COUNTIF(C2:C32,"krank")</f>
        <v>0</v>
      </c>
      <c r="N9" s="36"/>
      <c r="P9" s="7"/>
    </row>
    <row r="10" spans="1:16" x14ac:dyDescent="0.25">
      <c r="A10" s="29">
        <v>46365</v>
      </c>
      <c r="B10" t="str">
        <f t="shared" si="0"/>
        <v>Mi</v>
      </c>
      <c r="G10" s="27">
        <f t="shared" si="1"/>
        <v>0</v>
      </c>
      <c r="H10" s="27">
        <f ca="1">IF(P10&lt;&gt;"",P10,IF(OR(C10="Feiertag",A10&lt;Gesamt!$B$11,A10&gt;Gesamt!$B$13,),0,INDIRECT("M"&amp;WEEKDAY(A10,2)+19)))</f>
        <v>8</v>
      </c>
      <c r="I10" s="27">
        <f t="shared" si="2"/>
        <v>0</v>
      </c>
      <c r="J10" s="7"/>
      <c r="L10" s="25"/>
      <c r="N10" s="36"/>
      <c r="P10" s="7"/>
    </row>
    <row r="11" spans="1:16" x14ac:dyDescent="0.25">
      <c r="A11" s="29">
        <v>46366</v>
      </c>
      <c r="B11" t="str">
        <f t="shared" si="0"/>
        <v>Do</v>
      </c>
      <c r="G11" s="27">
        <f t="shared" si="1"/>
        <v>0</v>
      </c>
      <c r="H11" s="27">
        <f ca="1">IF(P11&lt;&gt;"",P11,IF(OR(C11="Feiertag",A11&lt;Gesamt!$B$11,A11&gt;Gesamt!$B$13,),0,INDIRECT("M"&amp;WEEKDAY(A11,2)+19)))</f>
        <v>8</v>
      </c>
      <c r="I11" s="27">
        <f t="shared" si="2"/>
        <v>0</v>
      </c>
      <c r="J11" s="7"/>
      <c r="L11" s="1" t="s">
        <v>58</v>
      </c>
      <c r="M11" s="28">
        <f>SUM(Gesamt!F2:F13)</f>
        <v>0</v>
      </c>
      <c r="N11" s="36"/>
      <c r="P11" s="7"/>
    </row>
    <row r="12" spans="1:16" x14ac:dyDescent="0.25">
      <c r="A12" s="29">
        <v>46367</v>
      </c>
      <c r="B12" t="str">
        <f t="shared" si="0"/>
        <v>Fr</v>
      </c>
      <c r="G12" s="27">
        <f t="shared" si="1"/>
        <v>0</v>
      </c>
      <c r="H12" s="27">
        <f ca="1">IF(P12&lt;&gt;"",P12,IF(OR(C12="Feiertag",A12&lt;Gesamt!$B$11,A12&gt;Gesamt!$B$13,),0,INDIRECT("M"&amp;WEEKDAY(A12,2)+19)))</f>
        <v>8</v>
      </c>
      <c r="I12" s="27">
        <f t="shared" si="2"/>
        <v>0</v>
      </c>
      <c r="J12" s="7"/>
      <c r="L12" s="25"/>
      <c r="N12" s="36"/>
      <c r="P12" s="7"/>
    </row>
    <row r="13" spans="1:16" x14ac:dyDescent="0.25">
      <c r="A13" s="29">
        <v>46368</v>
      </c>
      <c r="B13" t="str">
        <f t="shared" si="0"/>
        <v>Sa</v>
      </c>
      <c r="G13" s="27">
        <f t="shared" si="1"/>
        <v>0</v>
      </c>
      <c r="H13" s="27">
        <f ca="1">IF(P13&lt;&gt;"",P13,IF(OR(C13="Feiertag",A13&lt;Gesamt!$B$11,A13&gt;Gesamt!$B$13,),0,INDIRECT("M"&amp;WEEKDAY(A13,2)+19)))</f>
        <v>0</v>
      </c>
      <c r="I13" s="27">
        <f t="shared" si="2"/>
        <v>0</v>
      </c>
      <c r="J13" s="7"/>
      <c r="L13" s="1" t="s">
        <v>26</v>
      </c>
      <c r="M13">
        <f>COUNTIF(C2:C32, "Urlaub")+COUNTIF(C2:C32,"Urlaub halber Tag")/2</f>
        <v>0</v>
      </c>
      <c r="N13" s="36"/>
      <c r="P13" s="7"/>
    </row>
    <row r="14" spans="1:16" x14ac:dyDescent="0.25">
      <c r="A14" s="29">
        <v>46369</v>
      </c>
      <c r="B14" t="str">
        <f t="shared" si="0"/>
        <v>So</v>
      </c>
      <c r="G14" s="27">
        <f t="shared" si="1"/>
        <v>0</v>
      </c>
      <c r="H14" s="27">
        <f ca="1">IF(P14&lt;&gt;"",P14,IF(OR(C14="Feiertag",A14&lt;Gesamt!$B$11,A14&gt;Gesamt!$B$13,),0,INDIRECT("M"&amp;WEEKDAY(A14,2)+19)))</f>
        <v>0</v>
      </c>
      <c r="I14" s="27">
        <f t="shared" si="2"/>
        <v>0</v>
      </c>
      <c r="J14" s="7"/>
      <c r="L14" s="25"/>
      <c r="N14" s="36"/>
      <c r="P14" s="7"/>
    </row>
    <row r="15" spans="1:16" x14ac:dyDescent="0.25">
      <c r="A15" s="29">
        <v>46370</v>
      </c>
      <c r="B15" t="str">
        <f t="shared" si="0"/>
        <v>Mo</v>
      </c>
      <c r="G15" s="27">
        <f t="shared" si="1"/>
        <v>0</v>
      </c>
      <c r="H15" s="27">
        <f ca="1">IF(P15&lt;&gt;"",P15,IF(OR(C15="Feiertag",A15&lt;Gesamt!$B$11,A15&gt;Gesamt!$B$13,),0,INDIRECT("M"&amp;WEEKDAY(A15,2)+19)))</f>
        <v>8</v>
      </c>
      <c r="I15" s="27">
        <f t="shared" si="2"/>
        <v>0</v>
      </c>
      <c r="J15" s="7"/>
      <c r="L15" s="1" t="s">
        <v>59</v>
      </c>
      <c r="M15">
        <f>Gesamt!B5+Gesamt!B7-SUM(Gesamt!G2:G13)</f>
        <v>30</v>
      </c>
      <c r="N15" s="36"/>
      <c r="P15" s="7"/>
    </row>
    <row r="16" spans="1:16" x14ac:dyDescent="0.25">
      <c r="A16" s="29">
        <v>46371</v>
      </c>
      <c r="B16" t="str">
        <f t="shared" si="0"/>
        <v>Di</v>
      </c>
      <c r="G16" s="27">
        <f t="shared" si="1"/>
        <v>0</v>
      </c>
      <c r="H16" s="27">
        <f ca="1">IF(P16&lt;&gt;"",P16,IF(OR(C16="Feiertag",A16&lt;Gesamt!$B$11,A16&gt;Gesamt!$B$13,),0,INDIRECT("M"&amp;WEEKDAY(A16,2)+19)))</f>
        <v>8</v>
      </c>
      <c r="I16" s="27">
        <f t="shared" si="2"/>
        <v>0</v>
      </c>
      <c r="J16" s="7"/>
      <c r="N16" s="36"/>
      <c r="P16" s="7"/>
    </row>
    <row r="17" spans="1:16" x14ac:dyDescent="0.25">
      <c r="A17" s="29">
        <v>46372</v>
      </c>
      <c r="B17" t="str">
        <f t="shared" si="0"/>
        <v>Mi</v>
      </c>
      <c r="G17" s="27">
        <f t="shared" si="1"/>
        <v>0</v>
      </c>
      <c r="H17" s="27">
        <f ca="1">IF(P17&lt;&gt;"",P17,IF(OR(C17="Feiertag",A17&lt;Gesamt!$B$11,A17&gt;Gesamt!$B$13,),0,INDIRECT("M"&amp;WEEKDAY(A17,2)+19)))</f>
        <v>8</v>
      </c>
      <c r="I17" s="27">
        <f t="shared" si="2"/>
        <v>0</v>
      </c>
      <c r="J17" s="7"/>
      <c r="L17" s="1" t="s">
        <v>51</v>
      </c>
      <c r="M17" s="27">
        <f>SUM(G2:G32)</f>
        <v>0</v>
      </c>
      <c r="N17" s="36"/>
      <c r="P17" s="7"/>
    </row>
    <row r="18" spans="1:16" x14ac:dyDescent="0.25">
      <c r="A18" s="29">
        <v>46373</v>
      </c>
      <c r="B18" t="str">
        <f t="shared" si="0"/>
        <v>Do</v>
      </c>
      <c r="G18" s="27">
        <f t="shared" si="1"/>
        <v>0</v>
      </c>
      <c r="H18" s="27">
        <f ca="1">IF(P18&lt;&gt;"",P18,IF(OR(C18="Feiertag",A18&lt;Gesamt!$B$11,A18&gt;Gesamt!$B$13,),0,INDIRECT("M"&amp;WEEKDAY(A18,2)+19)))</f>
        <v>8</v>
      </c>
      <c r="I18" s="27">
        <f t="shared" si="2"/>
        <v>0</v>
      </c>
      <c r="J18" s="7"/>
      <c r="N18" s="36"/>
      <c r="P18" s="7"/>
    </row>
    <row r="19" spans="1:16" x14ac:dyDescent="0.25">
      <c r="A19" s="29">
        <v>46374</v>
      </c>
      <c r="B19" t="str">
        <f t="shared" si="0"/>
        <v>Fr</v>
      </c>
      <c r="G19" s="27">
        <f t="shared" si="1"/>
        <v>0</v>
      </c>
      <c r="H19" s="27">
        <f ca="1">IF(P19&lt;&gt;"",P19,IF(OR(C19="Feiertag",A19&lt;Gesamt!$B$11,A19&gt;Gesamt!$B$13,),0,INDIRECT("M"&amp;WEEKDAY(A19,2)+19)))</f>
        <v>8</v>
      </c>
      <c r="I19" s="27">
        <f t="shared" si="2"/>
        <v>0</v>
      </c>
      <c r="J19" s="7"/>
      <c r="L19" s="13" t="s">
        <v>6</v>
      </c>
      <c r="N19" s="36"/>
      <c r="P19" s="7"/>
    </row>
    <row r="20" spans="1:16" x14ac:dyDescent="0.25">
      <c r="A20" s="29">
        <v>46375</v>
      </c>
      <c r="B20" t="str">
        <f t="shared" si="0"/>
        <v>Sa</v>
      </c>
      <c r="G20" s="27">
        <f t="shared" si="1"/>
        <v>0</v>
      </c>
      <c r="H20" s="27">
        <f ca="1">IF(P20&lt;&gt;"",P20,IF(OR(C20="Feiertag",A20&lt;Gesamt!$B$11,A20&gt;Gesamt!$B$13,),0,INDIRECT("M"&amp;WEEKDAY(A20,2)+19)))</f>
        <v>0</v>
      </c>
      <c r="I20" s="27">
        <f t="shared" si="2"/>
        <v>0</v>
      </c>
      <c r="J20" s="7"/>
      <c r="L20" s="6" t="s">
        <v>44</v>
      </c>
      <c r="M20" s="7">
        <f>Gesamt!C30</f>
        <v>8</v>
      </c>
      <c r="N20" s="36"/>
      <c r="P20" s="7"/>
    </row>
    <row r="21" spans="1:16" x14ac:dyDescent="0.25">
      <c r="A21" s="29">
        <v>46376</v>
      </c>
      <c r="B21" t="str">
        <f t="shared" si="0"/>
        <v>So</v>
      </c>
      <c r="G21" s="27">
        <f t="shared" si="1"/>
        <v>0</v>
      </c>
      <c r="H21" s="27">
        <f ca="1">IF(P21&lt;&gt;"",P21,IF(OR(C21="Feiertag",A21&lt;Gesamt!$B$11,A21&gt;Gesamt!$B$13,),0,INDIRECT("M"&amp;WEEKDAY(A21,2)+19)))</f>
        <v>0</v>
      </c>
      <c r="I21" s="27">
        <f t="shared" si="2"/>
        <v>0</v>
      </c>
      <c r="J21" s="7"/>
      <c r="L21" s="6" t="s">
        <v>45</v>
      </c>
      <c r="M21" s="7">
        <f>Gesamt!C31</f>
        <v>8</v>
      </c>
      <c r="N21" s="36"/>
      <c r="P21" s="7"/>
    </row>
    <row r="22" spans="1:16" x14ac:dyDescent="0.25">
      <c r="A22" s="29">
        <v>46377</v>
      </c>
      <c r="B22" t="str">
        <f t="shared" si="0"/>
        <v>Mo</v>
      </c>
      <c r="G22" s="27">
        <f t="shared" si="1"/>
        <v>0</v>
      </c>
      <c r="H22" s="27">
        <f ca="1">IF(P22&lt;&gt;"",P22,IF(OR(C22="Feiertag",A22&lt;Gesamt!$B$11,A22&gt;Gesamt!$B$13,),0,INDIRECT("M"&amp;WEEKDAY(A22,2)+19)))</f>
        <v>8</v>
      </c>
      <c r="I22" s="27">
        <f t="shared" si="2"/>
        <v>0</v>
      </c>
      <c r="J22" s="7"/>
      <c r="L22" s="6" t="s">
        <v>46</v>
      </c>
      <c r="M22" s="7">
        <f>Gesamt!C32</f>
        <v>8</v>
      </c>
      <c r="N22" s="36"/>
      <c r="P22" s="7"/>
    </row>
    <row r="23" spans="1:16" x14ac:dyDescent="0.25">
      <c r="A23" s="29">
        <v>46378</v>
      </c>
      <c r="B23" t="str">
        <f t="shared" si="0"/>
        <v>Di</v>
      </c>
      <c r="G23" s="27">
        <f t="shared" si="1"/>
        <v>0</v>
      </c>
      <c r="H23" s="27">
        <f ca="1">IF(P23&lt;&gt;"",P23,IF(OR(C23="Feiertag",A23&lt;Gesamt!$B$11,A23&gt;Gesamt!$B$13,),0,INDIRECT("M"&amp;WEEKDAY(A23,2)+19)))</f>
        <v>8</v>
      </c>
      <c r="I23" s="27">
        <f t="shared" si="2"/>
        <v>0</v>
      </c>
      <c r="J23" s="7"/>
      <c r="L23" s="6" t="s">
        <v>47</v>
      </c>
      <c r="M23" s="7">
        <f>Gesamt!C33</f>
        <v>8</v>
      </c>
      <c r="N23" s="36"/>
      <c r="P23" s="7"/>
    </row>
    <row r="24" spans="1:16" x14ac:dyDescent="0.25">
      <c r="A24" s="29">
        <v>46379</v>
      </c>
      <c r="B24" t="str">
        <f t="shared" si="0"/>
        <v>Mi</v>
      </c>
      <c r="G24" s="27">
        <f t="shared" si="1"/>
        <v>0</v>
      </c>
      <c r="H24" s="27">
        <f ca="1">IF(P24&lt;&gt;"",P24,IF(OR(C24="Feiertag",A24&lt;Gesamt!$B$11,A24&gt;Gesamt!$B$13,),0,INDIRECT("M"&amp;WEEKDAY(A24,2)+19)))</f>
        <v>8</v>
      </c>
      <c r="I24" s="27">
        <f t="shared" si="2"/>
        <v>0</v>
      </c>
      <c r="J24" s="7"/>
      <c r="L24" s="6" t="s">
        <v>48</v>
      </c>
      <c r="M24" s="7">
        <f>Gesamt!C34</f>
        <v>8</v>
      </c>
      <c r="N24" s="36"/>
      <c r="P24" s="7"/>
    </row>
    <row r="25" spans="1:16" x14ac:dyDescent="0.25">
      <c r="A25" s="29">
        <v>46380</v>
      </c>
      <c r="B25" t="str">
        <f t="shared" si="0"/>
        <v>Do</v>
      </c>
      <c r="G25" s="27">
        <f t="shared" si="1"/>
        <v>0</v>
      </c>
      <c r="H25" s="27">
        <f ca="1">IF(P25&lt;&gt;"",P25,IF(OR(C25="Feiertag",A25&lt;Gesamt!$B$11,A25&gt;Gesamt!$B$13,),0,INDIRECT("M"&amp;WEEKDAY(A25,2)+19)))</f>
        <v>8</v>
      </c>
      <c r="I25" s="27">
        <f t="shared" si="2"/>
        <v>0</v>
      </c>
      <c r="J25" s="7"/>
      <c r="L25" s="6" t="s">
        <v>49</v>
      </c>
      <c r="M25" s="7">
        <f>Gesamt!C35</f>
        <v>0</v>
      </c>
      <c r="N25" s="36"/>
      <c r="P25" s="7"/>
    </row>
    <row r="26" spans="1:16" x14ac:dyDescent="0.25">
      <c r="A26" s="29">
        <v>46381</v>
      </c>
      <c r="B26" t="str">
        <f t="shared" si="0"/>
        <v>Fr</v>
      </c>
      <c r="G26" s="27">
        <f t="shared" si="1"/>
        <v>0</v>
      </c>
      <c r="H26" s="27">
        <f ca="1">IF(P26&lt;&gt;"",P26,IF(OR(C26="Feiertag",A26&lt;Gesamt!$B$11,A26&gt;Gesamt!$B$13,),0,INDIRECT("M"&amp;WEEKDAY(A26,2)+19)))</f>
        <v>8</v>
      </c>
      <c r="I26" s="27">
        <f t="shared" si="2"/>
        <v>0</v>
      </c>
      <c r="J26" s="7"/>
      <c r="L26" s="6" t="s">
        <v>50</v>
      </c>
      <c r="M26" s="7">
        <f>Gesamt!C36</f>
        <v>0</v>
      </c>
      <c r="N26" s="36"/>
      <c r="P26" s="7"/>
    </row>
    <row r="27" spans="1:16" x14ac:dyDescent="0.25">
      <c r="A27" s="29">
        <v>46382</v>
      </c>
      <c r="B27" t="str">
        <f t="shared" si="0"/>
        <v>Sa</v>
      </c>
      <c r="G27" s="27">
        <f t="shared" si="1"/>
        <v>0</v>
      </c>
      <c r="H27" s="27">
        <f ca="1">IF(P27&lt;&gt;"",P27,IF(OR(C27="Feiertag",A27&lt;Gesamt!$B$11,A27&gt;Gesamt!$B$13,),0,INDIRECT("M"&amp;WEEKDAY(A27,2)+19)))</f>
        <v>0</v>
      </c>
      <c r="I27" s="27">
        <f t="shared" si="2"/>
        <v>0</v>
      </c>
      <c r="J27" s="7"/>
      <c r="L27" s="13" t="s">
        <v>55</v>
      </c>
      <c r="M27" s="27">
        <f>SUM(M20:M26)</f>
        <v>40</v>
      </c>
      <c r="N27" s="36"/>
      <c r="P27" s="7"/>
    </row>
    <row r="28" spans="1:16" x14ac:dyDescent="0.25">
      <c r="A28" s="29">
        <v>46383</v>
      </c>
      <c r="B28" t="str">
        <f t="shared" si="0"/>
        <v>So</v>
      </c>
      <c r="G28" s="27">
        <f t="shared" si="1"/>
        <v>0</v>
      </c>
      <c r="H28" s="27">
        <f ca="1">IF(P28&lt;&gt;"",P28,IF(OR(C28="Feiertag",A28&lt;Gesamt!$B$11,A28&gt;Gesamt!$B$13,),0,INDIRECT("M"&amp;WEEKDAY(A28,2)+19)))</f>
        <v>0</v>
      </c>
      <c r="I28" s="27">
        <f t="shared" si="2"/>
        <v>0</v>
      </c>
      <c r="J28" s="7"/>
      <c r="N28" s="36"/>
      <c r="P28" s="7"/>
    </row>
    <row r="29" spans="1:16" x14ac:dyDescent="0.25">
      <c r="A29" s="29">
        <v>46384</v>
      </c>
      <c r="B29" t="str">
        <f t="shared" si="0"/>
        <v>Mo</v>
      </c>
      <c r="G29" s="27">
        <f t="shared" si="1"/>
        <v>0</v>
      </c>
      <c r="H29" s="27">
        <f ca="1">IF(P29&lt;&gt;"",P29,IF(OR(C29="Feiertag",A29&lt;Gesamt!$B$11,A29&gt;Gesamt!$B$13,),0,INDIRECT("M"&amp;WEEKDAY(A29,2)+19)))</f>
        <v>8</v>
      </c>
      <c r="I29" s="27">
        <f t="shared" si="2"/>
        <v>0</v>
      </c>
      <c r="J29" s="7"/>
      <c r="N29" s="36"/>
      <c r="P29" s="7"/>
    </row>
    <row r="30" spans="1:16" x14ac:dyDescent="0.25">
      <c r="A30" s="29">
        <v>46385</v>
      </c>
      <c r="B30" t="str">
        <f t="shared" si="0"/>
        <v>Di</v>
      </c>
      <c r="G30" s="27">
        <f t="shared" si="1"/>
        <v>0</v>
      </c>
      <c r="H30" s="27">
        <f ca="1">IF(P30&lt;&gt;"",P30,IF(OR(C30="Feiertag",A30&lt;Gesamt!$B$11,A30&gt;Gesamt!$B$13,),0,INDIRECT("M"&amp;WEEKDAY(A30,2)+19)))</f>
        <v>8</v>
      </c>
      <c r="I30" s="27">
        <f t="shared" si="2"/>
        <v>0</v>
      </c>
      <c r="J30" s="7"/>
      <c r="N30" s="36"/>
      <c r="P30" s="7"/>
    </row>
    <row r="31" spans="1:16" x14ac:dyDescent="0.25">
      <c r="A31" s="29">
        <v>46386</v>
      </c>
      <c r="B31" t="str">
        <f t="shared" si="0"/>
        <v>Mi</v>
      </c>
      <c r="G31" s="27">
        <f t="shared" si="1"/>
        <v>0</v>
      </c>
      <c r="H31" s="27">
        <f ca="1">IF(P31&lt;&gt;"",P31,IF(OR(C31="Feiertag",A31&lt;Gesamt!$B$11,A31&gt;Gesamt!$B$13,),0,INDIRECT("M"&amp;WEEKDAY(A31,2)+19)))</f>
        <v>8</v>
      </c>
      <c r="I31" s="27">
        <f t="shared" si="2"/>
        <v>0</v>
      </c>
      <c r="J31" s="7"/>
      <c r="N31" s="36"/>
      <c r="P31" s="7"/>
    </row>
    <row r="32" spans="1:16" x14ac:dyDescent="0.25">
      <c r="A32" s="29">
        <v>46387</v>
      </c>
      <c r="B32" t="str">
        <f t="shared" si="0"/>
        <v>Do</v>
      </c>
      <c r="G32" s="27">
        <f t="shared" si="1"/>
        <v>0</v>
      </c>
      <c r="H32" s="27">
        <f ca="1">IF(P32&lt;&gt;"",P32,IF(OR(C32="Feiertag",A32&lt;Gesamt!$B$11,A32&gt;Gesamt!$B$13,),0,INDIRECT("M"&amp;WEEKDAY(A32,2)+19)))</f>
        <v>8</v>
      </c>
      <c r="I32" s="27">
        <f t="shared" si="2"/>
        <v>0</v>
      </c>
      <c r="J32" s="7"/>
      <c r="N32" s="36"/>
      <c r="P32" s="7"/>
    </row>
    <row r="33" spans="1:1" x14ac:dyDescent="0.25">
      <c r="A33" s="23"/>
    </row>
  </sheetData>
  <sheetProtection algorithmName="SHA-512" hashValue="BKxbIWD/pSjtJw/QvBo1issnL/pefx6GdJPl7TJOX8nbe/gQVxcZHDbGYHOnnGjFLdG7WJFnp8/MhMGnWh0HyQ==" saltValue="mV7BeEkZC2dB0qO4p8csjw==" spinCount="100000" sheet="1" objects="1" scenarios="1" formatCells="0" formatColumns="0" formatRows="0" selectLockedCells="1"/>
  <mergeCells count="1">
    <mergeCell ref="L3:M3"/>
  </mergeCells>
  <phoneticPr fontId="0" type="noConversion"/>
  <conditionalFormatting sqref="A2:J32">
    <cfRule type="expression" dxfId="1" priority="1">
      <formula>$C2="Feiertag"</formula>
    </cfRule>
    <cfRule type="expression" dxfId="0" priority="2">
      <formula>WEEKDAY($A2,2)&gt;=6</formula>
    </cfRule>
  </conditionalFormatting>
  <pageMargins left="0.7" right="0.7" top="0.78740157499999996" bottom="0.78740157499999996" header="0.3" footer="0.3"/>
  <pageSetup paperSize="9" scale="6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928A3C1-410B-42F4-8AEE-6258BF6AB937}">
          <x14:formula1>
            <xm:f>Anleitung!$U$1:$U$6</xm:f>
          </x14:formula1>
          <xm:sqref>C2:C32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
    <tabColor theme="5"/>
    <pageSetUpPr fitToPage="1"/>
  </sheetPr>
  <dimension ref="A1:Z44"/>
  <sheetViews>
    <sheetView tabSelected="1" zoomScaleNormal="100" workbookViewId="0">
      <selection activeCell="F36" sqref="F36"/>
    </sheetView>
  </sheetViews>
  <sheetFormatPr baseColWidth="10" defaultRowHeight="15" x14ac:dyDescent="0.25"/>
  <cols>
    <col min="1" max="1" width="24.42578125" style="2" bestFit="1" customWidth="1"/>
    <col min="2" max="2" width="11.42578125" style="2" customWidth="1"/>
    <col min="3" max="3" width="11.42578125" style="2"/>
    <col min="4" max="4" width="18" style="2" bestFit="1" customWidth="1"/>
    <col min="5" max="5" width="13.140625" style="2" bestFit="1" customWidth="1"/>
    <col min="6" max="9" width="11.42578125" style="2"/>
    <col min="10" max="10" width="22.85546875" style="2" bestFit="1" customWidth="1"/>
    <col min="11" max="11" width="11.42578125" style="2"/>
    <col min="12" max="12" width="11.42578125" style="2" customWidth="1"/>
    <col min="13" max="25" width="11.42578125" style="2"/>
    <col min="26" max="26" width="7.5703125" style="2" hidden="1" customWidth="1"/>
    <col min="27" max="16384" width="11.42578125" style="2"/>
  </cols>
  <sheetData>
    <row r="1" spans="1:26" x14ac:dyDescent="0.25">
      <c r="A1" s="12" t="s">
        <v>41</v>
      </c>
      <c r="B1" s="11"/>
      <c r="E1" s="13" t="s">
        <v>24</v>
      </c>
      <c r="F1" s="13" t="s">
        <v>21</v>
      </c>
      <c r="G1" s="13" t="s">
        <v>22</v>
      </c>
      <c r="H1" s="12" t="s">
        <v>5</v>
      </c>
      <c r="I1" s="10"/>
      <c r="J1" s="3" t="s">
        <v>62</v>
      </c>
      <c r="Z1" s="2" t="b">
        <v>1</v>
      </c>
    </row>
    <row r="2" spans="1:26" x14ac:dyDescent="0.25">
      <c r="D2" s="6" t="s">
        <v>9</v>
      </c>
      <c r="E2" s="7">
        <f>Januar!M5</f>
        <v>0</v>
      </c>
      <c r="F2" s="8">
        <f>Januar!M9</f>
        <v>0</v>
      </c>
      <c r="G2" s="2">
        <f>Januar!M13</f>
        <v>0</v>
      </c>
      <c r="H2" s="7">
        <f>Januar!M17</f>
        <v>0</v>
      </c>
      <c r="I2" s="7"/>
      <c r="J2" s="7">
        <v>0</v>
      </c>
      <c r="Z2" s="2" t="b">
        <v>1</v>
      </c>
    </row>
    <row r="3" spans="1:26" ht="15" customHeight="1" x14ac:dyDescent="0.25">
      <c r="A3" s="41" t="s">
        <v>42</v>
      </c>
      <c r="B3" s="41"/>
      <c r="D3" s="6" t="s">
        <v>10</v>
      </c>
      <c r="E3" s="7">
        <f>Februar!M5</f>
        <v>0</v>
      </c>
      <c r="F3" s="8">
        <f>Februar!M9</f>
        <v>0</v>
      </c>
      <c r="G3" s="2">
        <f>Februar!M13</f>
        <v>0</v>
      </c>
      <c r="H3" s="7">
        <f>Februar!M17</f>
        <v>0</v>
      </c>
      <c r="I3" s="7"/>
      <c r="J3" s="7">
        <v>0</v>
      </c>
      <c r="Z3" s="2" t="b">
        <v>1</v>
      </c>
    </row>
    <row r="4" spans="1:26" x14ac:dyDescent="0.25">
      <c r="D4" s="6" t="s">
        <v>11</v>
      </c>
      <c r="E4" s="7">
        <f>März!M5</f>
        <v>0</v>
      </c>
      <c r="F4" s="8">
        <f>März!M9</f>
        <v>0</v>
      </c>
      <c r="G4" s="2">
        <f>März!M13</f>
        <v>0</v>
      </c>
      <c r="H4" s="7">
        <f>März!M17</f>
        <v>0</v>
      </c>
      <c r="I4" s="7"/>
      <c r="J4" s="7">
        <v>0</v>
      </c>
      <c r="Z4" s="2" t="b">
        <v>1</v>
      </c>
    </row>
    <row r="5" spans="1:26" x14ac:dyDescent="0.25">
      <c r="A5" s="1" t="s">
        <v>28</v>
      </c>
      <c r="B5" s="2">
        <v>30</v>
      </c>
      <c r="D5" s="6" t="s">
        <v>12</v>
      </c>
      <c r="E5" s="7">
        <f>April!M5</f>
        <v>0</v>
      </c>
      <c r="F5" s="8">
        <f>April!M9</f>
        <v>0</v>
      </c>
      <c r="G5" s="2">
        <f>April!M13</f>
        <v>0</v>
      </c>
      <c r="H5" s="7">
        <f>April!M17</f>
        <v>0</v>
      </c>
      <c r="I5" s="7"/>
      <c r="J5" s="7">
        <v>0</v>
      </c>
      <c r="Z5" s="2" t="b">
        <v>1</v>
      </c>
    </row>
    <row r="6" spans="1:26" x14ac:dyDescent="0.25">
      <c r="D6" s="6" t="s">
        <v>13</v>
      </c>
      <c r="E6" s="7">
        <f>Mai!M5</f>
        <v>0</v>
      </c>
      <c r="F6" s="8">
        <f>Mai!M9</f>
        <v>0</v>
      </c>
      <c r="G6" s="2">
        <f>Mai!M13</f>
        <v>0</v>
      </c>
      <c r="H6" s="7">
        <f>Mai!M17</f>
        <v>0</v>
      </c>
      <c r="I6" s="7"/>
      <c r="J6" s="7">
        <v>0</v>
      </c>
      <c r="Z6" s="2" t="b">
        <v>0</v>
      </c>
    </row>
    <row r="7" spans="1:26" x14ac:dyDescent="0.25">
      <c r="A7" s="1" t="s">
        <v>30</v>
      </c>
      <c r="B7" s="2">
        <v>0</v>
      </c>
      <c r="D7" s="6" t="s">
        <v>14</v>
      </c>
      <c r="E7" s="7">
        <f>Juni!M5</f>
        <v>0</v>
      </c>
      <c r="F7" s="8">
        <f>Juni!M9</f>
        <v>0</v>
      </c>
      <c r="G7" s="2">
        <f>Juni!M13</f>
        <v>0</v>
      </c>
      <c r="H7" s="7">
        <f>Juni!M17</f>
        <v>0</v>
      </c>
      <c r="I7" s="7"/>
      <c r="J7" s="7">
        <v>0</v>
      </c>
      <c r="Z7" s="2" t="b">
        <v>0</v>
      </c>
    </row>
    <row r="8" spans="1:26" x14ac:dyDescent="0.25">
      <c r="D8" s="6" t="s">
        <v>15</v>
      </c>
      <c r="E8" s="7">
        <f>Juli!M5</f>
        <v>0</v>
      </c>
      <c r="F8" s="8">
        <f>Juli!M9</f>
        <v>0</v>
      </c>
      <c r="G8" s="2">
        <f>Juli!M13</f>
        <v>0</v>
      </c>
      <c r="H8" s="7">
        <f>Juli!M17</f>
        <v>0</v>
      </c>
      <c r="I8" s="7"/>
      <c r="J8" s="7">
        <v>0</v>
      </c>
    </row>
    <row r="9" spans="1:26" x14ac:dyDescent="0.25">
      <c r="A9" s="1" t="s">
        <v>29</v>
      </c>
      <c r="B9" s="2">
        <v>0</v>
      </c>
      <c r="D9" s="6" t="s">
        <v>16</v>
      </c>
      <c r="E9" s="7">
        <f>August!M5</f>
        <v>0</v>
      </c>
      <c r="F9" s="8">
        <f>August!M9</f>
        <v>0</v>
      </c>
      <c r="G9" s="2">
        <f>August!M13</f>
        <v>0</v>
      </c>
      <c r="H9" s="7">
        <f>August!M17</f>
        <v>0</v>
      </c>
      <c r="I9" s="7"/>
      <c r="J9" s="7">
        <v>0</v>
      </c>
    </row>
    <row r="10" spans="1:26" x14ac:dyDescent="0.25">
      <c r="D10" s="6" t="s">
        <v>17</v>
      </c>
      <c r="E10" s="7">
        <f>September!M5</f>
        <v>0</v>
      </c>
      <c r="F10" s="8">
        <f>September!M9</f>
        <v>0</v>
      </c>
      <c r="G10" s="2">
        <f>September!M13</f>
        <v>0</v>
      </c>
      <c r="H10" s="7">
        <f>September!M17</f>
        <v>0</v>
      </c>
      <c r="I10" s="7"/>
      <c r="J10" s="7">
        <v>0</v>
      </c>
    </row>
    <row r="11" spans="1:26" x14ac:dyDescent="0.25">
      <c r="A11" s="3" t="s">
        <v>38</v>
      </c>
      <c r="B11" s="5">
        <v>46023</v>
      </c>
      <c r="D11" s="6" t="s">
        <v>18</v>
      </c>
      <c r="E11" s="7">
        <f>Oktober!M5</f>
        <v>0</v>
      </c>
      <c r="F11" s="8">
        <f>Oktober!M9</f>
        <v>0</v>
      </c>
      <c r="G11" s="2">
        <f>Oktober!M13</f>
        <v>0</v>
      </c>
      <c r="H11" s="7">
        <f>Oktober!M17</f>
        <v>0</v>
      </c>
      <c r="I11" s="7"/>
      <c r="J11" s="7">
        <v>0</v>
      </c>
    </row>
    <row r="12" spans="1:26" x14ac:dyDescent="0.25">
      <c r="D12" s="6" t="s">
        <v>19</v>
      </c>
      <c r="E12" s="7">
        <f>November!M5</f>
        <v>0</v>
      </c>
      <c r="F12" s="8">
        <f>November!M9</f>
        <v>0</v>
      </c>
      <c r="G12" s="2">
        <f>November!M13</f>
        <v>0</v>
      </c>
      <c r="H12" s="7">
        <f>November!M17</f>
        <v>0</v>
      </c>
      <c r="I12" s="7"/>
      <c r="J12" s="7">
        <v>0</v>
      </c>
    </row>
    <row r="13" spans="1:26" x14ac:dyDescent="0.25">
      <c r="A13" s="3" t="s">
        <v>53</v>
      </c>
      <c r="B13" s="5">
        <v>46387</v>
      </c>
      <c r="D13" s="6" t="s">
        <v>20</v>
      </c>
      <c r="E13" s="7">
        <f>Dezember!M5</f>
        <v>0</v>
      </c>
      <c r="F13" s="8">
        <f>Dezember!M9</f>
        <v>0</v>
      </c>
      <c r="G13" s="2">
        <f>Dezember!M13</f>
        <v>0</v>
      </c>
      <c r="H13" s="7">
        <f>Dezember!M17</f>
        <v>0</v>
      </c>
      <c r="I13" s="7"/>
      <c r="J13" s="7">
        <v>0</v>
      </c>
    </row>
    <row r="14" spans="1:26" x14ac:dyDescent="0.25">
      <c r="E14" s="7"/>
      <c r="J14" s="7"/>
    </row>
    <row r="15" spans="1:26" x14ac:dyDescent="0.25">
      <c r="A15" s="3" t="s">
        <v>27</v>
      </c>
      <c r="B15" s="7">
        <v>40</v>
      </c>
      <c r="D15" s="9" t="s">
        <v>23</v>
      </c>
      <c r="E15" s="7">
        <f>SUM(E2:E13)</f>
        <v>0</v>
      </c>
      <c r="F15" s="8">
        <f>SUM(F2:F13)</f>
        <v>0</v>
      </c>
      <c r="G15" s="2">
        <f>SUM(G2:G13)</f>
        <v>0</v>
      </c>
      <c r="H15" s="7">
        <f>SUM(H2:H13)</f>
        <v>0</v>
      </c>
      <c r="I15" s="7"/>
      <c r="J15" s="7">
        <f>SUM(J2:J13)</f>
        <v>0</v>
      </c>
    </row>
    <row r="16" spans="1:26" x14ac:dyDescent="0.25">
      <c r="A16" s="6" t="s">
        <v>9</v>
      </c>
      <c r="B16" s="7">
        <f>Januar!M27</f>
        <v>40</v>
      </c>
    </row>
    <row r="17" spans="1:7" x14ac:dyDescent="0.25">
      <c r="A17" s="6" t="s">
        <v>10</v>
      </c>
      <c r="B17" s="7">
        <f>Februar!M27</f>
        <v>40</v>
      </c>
      <c r="D17" s="4" t="s">
        <v>39</v>
      </c>
      <c r="E17" s="7">
        <f>SUM(E2:E13)+B9-J15</f>
        <v>0</v>
      </c>
    </row>
    <row r="18" spans="1:7" x14ac:dyDescent="0.25">
      <c r="A18" s="6" t="s">
        <v>11</v>
      </c>
      <c r="B18" s="7">
        <f>März!M27</f>
        <v>40</v>
      </c>
      <c r="D18" s="9" t="s">
        <v>40</v>
      </c>
      <c r="G18" s="2">
        <f>B5+B7-G15</f>
        <v>30</v>
      </c>
    </row>
    <row r="19" spans="1:7" x14ac:dyDescent="0.25">
      <c r="A19" s="6" t="s">
        <v>12</v>
      </c>
      <c r="B19" s="7">
        <f>April!M27</f>
        <v>40</v>
      </c>
    </row>
    <row r="20" spans="1:7" x14ac:dyDescent="0.25">
      <c r="A20" s="6" t="s">
        <v>13</v>
      </c>
      <c r="B20" s="7">
        <f>Mai!M27</f>
        <v>40</v>
      </c>
    </row>
    <row r="21" spans="1:7" x14ac:dyDescent="0.25">
      <c r="A21" s="6" t="s">
        <v>14</v>
      </c>
      <c r="B21" s="7">
        <f>Juni!M27</f>
        <v>40</v>
      </c>
    </row>
    <row r="22" spans="1:7" x14ac:dyDescent="0.25">
      <c r="A22" s="6" t="s">
        <v>15</v>
      </c>
      <c r="B22" s="7">
        <f>Juli!M27</f>
        <v>40</v>
      </c>
    </row>
    <row r="23" spans="1:7" x14ac:dyDescent="0.25">
      <c r="A23" s="6" t="s">
        <v>16</v>
      </c>
      <c r="B23" s="7">
        <f>August!M27</f>
        <v>40</v>
      </c>
    </row>
    <row r="24" spans="1:7" x14ac:dyDescent="0.25">
      <c r="A24" s="6" t="s">
        <v>17</v>
      </c>
      <c r="B24" s="7">
        <f>September!M27</f>
        <v>40</v>
      </c>
    </row>
    <row r="25" spans="1:7" x14ac:dyDescent="0.25">
      <c r="A25" s="6" t="s">
        <v>18</v>
      </c>
      <c r="B25" s="7">
        <f>Oktober!M27</f>
        <v>40</v>
      </c>
    </row>
    <row r="26" spans="1:7" x14ac:dyDescent="0.25">
      <c r="A26" s="6" t="s">
        <v>19</v>
      </c>
      <c r="B26" s="7">
        <f>November!M27</f>
        <v>40</v>
      </c>
    </row>
    <row r="27" spans="1:7" x14ac:dyDescent="0.25">
      <c r="A27" s="6" t="s">
        <v>20</v>
      </c>
      <c r="B27" s="7">
        <f>Dezember!M27</f>
        <v>40</v>
      </c>
    </row>
    <row r="29" spans="1:7" x14ac:dyDescent="0.25">
      <c r="A29" s="3" t="s">
        <v>43</v>
      </c>
      <c r="C29" s="3" t="s">
        <v>6</v>
      </c>
    </row>
    <row r="30" spans="1:7" x14ac:dyDescent="0.25">
      <c r="A30" s="6" t="s">
        <v>44</v>
      </c>
      <c r="C30" s="7">
        <f>IF(Z1=TRUE,$B$15/$B$37,0)</f>
        <v>8</v>
      </c>
    </row>
    <row r="31" spans="1:7" x14ac:dyDescent="0.25">
      <c r="A31" s="6" t="s">
        <v>45</v>
      </c>
      <c r="C31" s="7">
        <f t="shared" ref="C31:C36" si="0">IF(Z2=TRUE,$B$15/$B$37,0)</f>
        <v>8</v>
      </c>
    </row>
    <row r="32" spans="1:7" x14ac:dyDescent="0.25">
      <c r="A32" s="6" t="s">
        <v>46</v>
      </c>
      <c r="C32" s="7">
        <f t="shared" si="0"/>
        <v>8</v>
      </c>
    </row>
    <row r="33" spans="1:3" x14ac:dyDescent="0.25">
      <c r="A33" s="6" t="s">
        <v>47</v>
      </c>
      <c r="C33" s="7">
        <f t="shared" si="0"/>
        <v>8</v>
      </c>
    </row>
    <row r="34" spans="1:3" x14ac:dyDescent="0.25">
      <c r="A34" s="6" t="s">
        <v>48</v>
      </c>
      <c r="C34" s="7">
        <f t="shared" si="0"/>
        <v>8</v>
      </c>
    </row>
    <row r="35" spans="1:3" x14ac:dyDescent="0.25">
      <c r="A35" s="6" t="s">
        <v>49</v>
      </c>
      <c r="C35" s="7">
        <f t="shared" si="0"/>
        <v>0</v>
      </c>
    </row>
    <row r="36" spans="1:3" x14ac:dyDescent="0.25">
      <c r="A36" s="6" t="s">
        <v>50</v>
      </c>
      <c r="C36" s="7">
        <f t="shared" si="0"/>
        <v>0</v>
      </c>
    </row>
    <row r="37" spans="1:3" x14ac:dyDescent="0.25">
      <c r="A37" s="14" t="s">
        <v>52</v>
      </c>
      <c r="B37" s="2">
        <f>COUNTIF(Z1:Z7,"WAHR")</f>
        <v>5</v>
      </c>
    </row>
    <row r="39" spans="1:3" x14ac:dyDescent="0.25">
      <c r="A39" s="10"/>
    </row>
    <row r="42" spans="1:3" x14ac:dyDescent="0.25">
      <c r="A42" s="10"/>
    </row>
    <row r="44" spans="1:3" x14ac:dyDescent="0.25">
      <c r="A44" s="10"/>
    </row>
  </sheetData>
  <mergeCells count="1">
    <mergeCell ref="A3:B3"/>
  </mergeCells>
  <phoneticPr fontId="0" type="noConversion"/>
  <pageMargins left="0.7" right="0.7" top="0.78740157499999996" bottom="0.78740157499999996" header="0.3" footer="0.3"/>
  <pageSetup paperSize="9" scale="77" fitToWidth="0" orientation="landscape" horizontalDpi="4294967293" verticalDpi="0" r:id="rId1"/>
  <ignoredErrors>
    <ignoredError sqref="E3:G16 E2:G2 H2:H15 B37 C30:C36 B16:B27 E18:F18 F17:G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457200</xdr:colOff>
                    <xdr:row>29</xdr:row>
                    <xdr:rowOff>0</xdr:rowOff>
                  </from>
                  <to>
                    <xdr:col>2</xdr:col>
                    <xdr:colOff>0</xdr:colOff>
                    <xdr:row>30</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457200</xdr:colOff>
                    <xdr:row>30</xdr:row>
                    <xdr:rowOff>0</xdr:rowOff>
                  </from>
                  <to>
                    <xdr:col>2</xdr:col>
                    <xdr:colOff>0</xdr:colOff>
                    <xdr:row>31</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457200</xdr:colOff>
                    <xdr:row>31</xdr:row>
                    <xdr:rowOff>0</xdr:rowOff>
                  </from>
                  <to>
                    <xdr:col>2</xdr:col>
                    <xdr:colOff>0</xdr:colOff>
                    <xdr:row>32</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457200</xdr:colOff>
                    <xdr:row>33</xdr:row>
                    <xdr:rowOff>0</xdr:rowOff>
                  </from>
                  <to>
                    <xdr:col>2</xdr:col>
                    <xdr:colOff>0</xdr:colOff>
                    <xdr:row>34</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457200</xdr:colOff>
                    <xdr:row>32</xdr:row>
                    <xdr:rowOff>0</xdr:rowOff>
                  </from>
                  <to>
                    <xdr:col>2</xdr:col>
                    <xdr:colOff>0</xdr:colOff>
                    <xdr:row>33</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457200</xdr:colOff>
                    <xdr:row>34</xdr:row>
                    <xdr:rowOff>0</xdr:rowOff>
                  </from>
                  <to>
                    <xdr:col>2</xdr:col>
                    <xdr:colOff>0</xdr:colOff>
                    <xdr:row>35</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457200</xdr:colOff>
                    <xdr:row>35</xdr:row>
                    <xdr:rowOff>0</xdr:rowOff>
                  </from>
                  <to>
                    <xdr:col>2</xdr:col>
                    <xdr:colOff>0</xdr:colOff>
                    <xdr:row>36</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87829-06DA-4514-B3ED-A4BB1DEBAE54}">
  <sheetPr codeName="Tabelle14">
    <tabColor rgb="FFFFFF00"/>
  </sheetPr>
  <dimension ref="S1:U27"/>
  <sheetViews>
    <sheetView workbookViewId="0">
      <selection activeCell="S31" sqref="S31"/>
    </sheetView>
  </sheetViews>
  <sheetFormatPr baseColWidth="10" defaultRowHeight="15" x14ac:dyDescent="0.25"/>
  <cols>
    <col min="19" max="19" width="34.7109375" bestFit="1" customWidth="1"/>
    <col min="21" max="21" width="0" hidden="1" customWidth="1"/>
  </cols>
  <sheetData>
    <row r="1" spans="19:21" x14ac:dyDescent="0.25">
      <c r="S1" s="12" t="s">
        <v>31</v>
      </c>
      <c r="U1" t="s">
        <v>66</v>
      </c>
    </row>
    <row r="2" spans="19:21" x14ac:dyDescent="0.25">
      <c r="S2" s="16"/>
      <c r="U2" t="s">
        <v>64</v>
      </c>
    </row>
    <row r="3" spans="19:21" x14ac:dyDescent="0.25">
      <c r="S3" s="15" t="s">
        <v>35</v>
      </c>
      <c r="U3" t="s">
        <v>22</v>
      </c>
    </row>
    <row r="4" spans="19:21" x14ac:dyDescent="0.25">
      <c r="S4" s="15" t="s">
        <v>32</v>
      </c>
      <c r="U4" t="s">
        <v>63</v>
      </c>
    </row>
    <row r="5" spans="19:21" x14ac:dyDescent="0.25">
      <c r="S5" s="16"/>
      <c r="U5" t="s">
        <v>65</v>
      </c>
    </row>
    <row r="6" spans="19:21" x14ac:dyDescent="0.25">
      <c r="S6" s="17" t="s">
        <v>33</v>
      </c>
      <c r="U6" t="s">
        <v>67</v>
      </c>
    </row>
    <row r="7" spans="19:21" x14ac:dyDescent="0.25">
      <c r="S7" s="17" t="s">
        <v>34</v>
      </c>
    </row>
    <row r="8" spans="19:21" x14ac:dyDescent="0.25">
      <c r="S8" s="16"/>
    </row>
    <row r="9" spans="19:21" x14ac:dyDescent="0.25">
      <c r="S9" s="18" t="s">
        <v>54</v>
      </c>
    </row>
    <row r="20" spans="19:20" ht="15" customHeight="1" x14ac:dyDescent="0.25">
      <c r="T20" s="39"/>
    </row>
    <row r="21" spans="19:20" ht="15" customHeight="1" x14ac:dyDescent="0.25">
      <c r="T21" s="39"/>
    </row>
    <row r="23" spans="19:20" x14ac:dyDescent="0.25">
      <c r="S23" s="42" t="s">
        <v>56</v>
      </c>
    </row>
    <row r="24" spans="19:20" x14ac:dyDescent="0.25">
      <c r="S24" s="42"/>
    </row>
    <row r="27" spans="19:20" x14ac:dyDescent="0.25">
      <c r="S27" t="s">
        <v>68</v>
      </c>
    </row>
  </sheetData>
  <mergeCells count="1">
    <mergeCell ref="S23:S24"/>
  </mergeCells>
  <hyperlinks>
    <hyperlink ref="S6" r:id="rId1" xr:uid="{89F14AC6-BB97-4509-BDDB-3933BB224083}"/>
    <hyperlink ref="S7" r:id="rId2" xr:uid="{3CE5EC58-06A2-4241-ACD6-D8FBD26D9934}"/>
    <hyperlink ref="S9" r:id="rId3" xr:uid="{D11ADE24-BCD5-4597-B5B1-A3DEFDEF0807}"/>
    <hyperlink ref="S23" r:id="rId4" display="Vollversion" xr:uid="{1055F3FB-A0AF-4EC9-B88B-CBB5B8D66FCB}"/>
  </hyperlinks>
  <pageMargins left="0.7" right="0.7" top="0.78740157499999996" bottom="0.78740157499999996" header="0.3" footer="0.3"/>
  <pageSetup paperSize="9" orientation="portrait" horizontalDpi="4294967293" verticalDpi="0" r:id="rId5"/>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Januar</vt:lpstr>
      <vt:lpstr>Februar</vt:lpstr>
      <vt:lpstr>März</vt:lpstr>
      <vt:lpstr>April</vt:lpstr>
      <vt:lpstr>Mai</vt:lpstr>
      <vt:lpstr>Juni</vt:lpstr>
      <vt:lpstr>Juli</vt:lpstr>
      <vt:lpstr>August</vt:lpstr>
      <vt:lpstr>September</vt:lpstr>
      <vt:lpstr>Oktober</vt:lpstr>
      <vt:lpstr>November</vt:lpstr>
      <vt:lpstr>Dezember</vt:lpstr>
      <vt:lpstr>Gesamt</vt:lpstr>
      <vt:lpstr>Anleitung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drdk</dc:creator>
  <cp:lastModifiedBy>d-kaufmann@gmx.de</cp:lastModifiedBy>
  <cp:lastPrinted>2021-02-01T12:16:01Z</cp:lastPrinted>
  <dcterms:created xsi:type="dcterms:W3CDTF">2014-03-03T20:49:54Z</dcterms:created>
  <dcterms:modified xsi:type="dcterms:W3CDTF">2024-10-14T14:43:43Z</dcterms:modified>
</cp:coreProperties>
</file>